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tabRatio="886" activeTab="3"/>
  </bookViews>
  <sheets>
    <sheet name="2. Acc Types by YR" sheetId="1" r:id="rId1"/>
    <sheet name="4.Index comp" sheetId="2" r:id="rId2"/>
    <sheet name="5. Fleet &amp; Activity" sheetId="3" r:id="rId3"/>
    <sheet name="6. Summary" sheetId="4" r:id="rId4"/>
  </sheets>
  <definedNames/>
  <calcPr fullCalcOnLoad="1"/>
</workbook>
</file>

<file path=xl/sharedStrings.xml><?xml version="1.0" encoding="utf-8"?>
<sst xmlns="http://schemas.openxmlformats.org/spreadsheetml/2006/main" count="776" uniqueCount="267">
  <si>
    <t>Sum Poss Injury</t>
  </si>
  <si>
    <t>RE &amp; Fire NI</t>
  </si>
  <si>
    <t>RE &amp; ARC</t>
  </si>
  <si>
    <t>Taxi Hours (000)</t>
  </si>
  <si>
    <t>121 Poss Inj</t>
  </si>
  <si>
    <t>Cmtr Poss Injury</t>
  </si>
  <si>
    <t>Wake (ONLY)</t>
  </si>
  <si>
    <t>USOS - CFIT Low</t>
  </si>
  <si>
    <t>Sys-Comp PP (ONLY)</t>
  </si>
  <si>
    <t>Fire (Non-Impact) (ONLY)</t>
  </si>
  <si>
    <t>Turbulence</t>
  </si>
  <si>
    <t>Ramp-Gate</t>
  </si>
  <si>
    <t>Year</t>
  </si>
  <si>
    <t>Taxi Poss Injury</t>
  </si>
  <si>
    <t>GA Poss Injury</t>
  </si>
  <si>
    <t>Sys-Comp Non PP (ONLY)</t>
  </si>
  <si>
    <t>Birdstrike</t>
  </si>
  <si>
    <t>Runway Incursions</t>
  </si>
  <si>
    <t>UCEF</t>
  </si>
  <si>
    <t>Ground Collision (Taxiways)</t>
  </si>
  <si>
    <t>Abrupt Maneuver</t>
  </si>
  <si>
    <t>Mean Possbl Fatal</t>
  </si>
  <si>
    <t>ANNUAL, PART 121  (1983-2002)</t>
  </si>
  <si>
    <t>ANNUAL COMMUTERS (1983-2002)</t>
  </si>
  <si>
    <t>Forced Landing - Ditch</t>
  </si>
  <si>
    <t>WEIGHTED TOTAL</t>
  </si>
  <si>
    <t>Abnormal Runway Contact (ARC)</t>
  </si>
  <si>
    <t>CFIT (High)</t>
  </si>
  <si>
    <t>EVAC (Only)</t>
  </si>
  <si>
    <t>LOC-Ground or RE</t>
  </si>
  <si>
    <t>loc-In Flight</t>
  </si>
  <si>
    <t>Midair Collision (MAC)</t>
  </si>
  <si>
    <t>Other (Misc on-board)</t>
  </si>
  <si>
    <t>Birdstrike (ONLY)</t>
  </si>
  <si>
    <t>GA Hrs (000)</t>
  </si>
  <si>
    <t>UCEF and Fire NI</t>
  </si>
  <si>
    <t>UCEF and RE</t>
  </si>
  <si>
    <t>ANNUAL AIR TAXIS (1983-2002)</t>
  </si>
  <si>
    <t>CFIT Obstacle (Wirestrike)</t>
  </si>
  <si>
    <t>LOC In Climbout</t>
  </si>
  <si>
    <t>Misc &amp; Unknown</t>
  </si>
  <si>
    <t>Comtr Seat Hrs</t>
  </si>
  <si>
    <t>Taxi Seat Hrs</t>
  </si>
  <si>
    <t>GA Seat Hrs</t>
  </si>
  <si>
    <t>121 Seat Hours F2-F21)</t>
  </si>
  <si>
    <t>GA Ave. Occupancy</t>
  </si>
  <si>
    <t>Posble Occ per Taxi Hour</t>
  </si>
  <si>
    <t>Psbl Occ per Cmtr Hour</t>
  </si>
  <si>
    <t>Psbl Occ per 121 Hour</t>
  </si>
  <si>
    <t>Occ per GA Hour</t>
  </si>
  <si>
    <t>121 Hrs (000)</t>
  </si>
  <si>
    <t>Comtr Hours (1000)</t>
  </si>
  <si>
    <t>Taxi Hous (1000)</t>
  </si>
  <si>
    <t>GA Hours (000)</t>
  </si>
  <si>
    <t>TOT PSBLE OCC HRS (Million)</t>
  </si>
  <si>
    <t>TOT RATE</t>
  </si>
  <si>
    <t>3-Yr Rate</t>
  </si>
  <si>
    <t>1999-01</t>
  </si>
  <si>
    <t>1998-00</t>
  </si>
  <si>
    <t>1997-99</t>
  </si>
  <si>
    <t>1996-98</t>
  </si>
  <si>
    <t>1995-97</t>
  </si>
  <si>
    <t>2000-02</t>
  </si>
  <si>
    <t>1994-96</t>
  </si>
  <si>
    <t>1993-95</t>
  </si>
  <si>
    <t>1992-94</t>
  </si>
  <si>
    <t>1991-93</t>
  </si>
  <si>
    <t>1990-92</t>
  </si>
  <si>
    <t>1989-91</t>
  </si>
  <si>
    <t>1988-90</t>
  </si>
  <si>
    <t>1987-89</t>
  </si>
  <si>
    <t>1986-88</t>
  </si>
  <si>
    <t>1985-87</t>
  </si>
  <si>
    <t>1984-86</t>
  </si>
  <si>
    <t>1983-85</t>
  </si>
  <si>
    <t>YEARS</t>
  </si>
  <si>
    <t>A310</t>
  </si>
  <si>
    <t>B727</t>
  </si>
  <si>
    <t>B757</t>
  </si>
  <si>
    <t>B767</t>
  </si>
  <si>
    <t>B717</t>
  </si>
  <si>
    <t>MD90</t>
  </si>
  <si>
    <t>A319</t>
  </si>
  <si>
    <t>A320</t>
  </si>
  <si>
    <t>A321</t>
  </si>
  <si>
    <t>A330</t>
  </si>
  <si>
    <t>DC-10</t>
  </si>
  <si>
    <t>DC-8</t>
  </si>
  <si>
    <t>MD-11</t>
  </si>
  <si>
    <t>CASA 212</t>
  </si>
  <si>
    <t>CV 580</t>
  </si>
  <si>
    <t>A300 600R</t>
  </si>
  <si>
    <t>A300 B2/B4 (100-200)</t>
  </si>
  <si>
    <t>Avro 70</t>
  </si>
  <si>
    <t>Avro 85</t>
  </si>
  <si>
    <t>BAC 1-11</t>
  </si>
  <si>
    <t>BAE 146</t>
  </si>
  <si>
    <t>B707/720 (3 B720's in 84)</t>
  </si>
  <si>
    <t>B747-100/200</t>
  </si>
  <si>
    <t>B747-400</t>
  </si>
  <si>
    <t>B747 - SP</t>
  </si>
  <si>
    <t>B757 - 200/300</t>
  </si>
  <si>
    <t>B767 - 200/300</t>
  </si>
  <si>
    <t>B777 - 200/200ER</t>
  </si>
  <si>
    <t>CRJ - 100/200/400</t>
  </si>
  <si>
    <t>CRJ-700</t>
  </si>
  <si>
    <t>DC-9 - 30/31/32/33/34/41/51</t>
  </si>
  <si>
    <t>ERJ-135</t>
  </si>
  <si>
    <t>ERJ-140/145</t>
  </si>
  <si>
    <t>DO-328 Jet</t>
  </si>
  <si>
    <t>Fokker-100</t>
  </si>
  <si>
    <t>Fokker F.28</t>
  </si>
  <si>
    <t>L1011 TriStar</t>
  </si>
  <si>
    <t>MD-11 Pax</t>
  </si>
  <si>
    <t>MD80 - 81/82/83</t>
  </si>
  <si>
    <t>MD80 - 87/88</t>
  </si>
  <si>
    <t>B707 &amp; B720</t>
  </si>
  <si>
    <t>B737-100/200</t>
  </si>
  <si>
    <t>B747 - SR</t>
  </si>
  <si>
    <t>Fokker F.27 - 500</t>
  </si>
  <si>
    <t>Fairchild F-27</t>
  </si>
  <si>
    <t>Fairchild FH-227</t>
  </si>
  <si>
    <t>NAMC YS-11</t>
  </si>
  <si>
    <t>Raytheon 99</t>
  </si>
  <si>
    <t>A.S.T.A. (GAF) Nomad</t>
  </si>
  <si>
    <t>Shorts SC.7 Skyvan - 3</t>
  </si>
  <si>
    <t>EMB-110 Bandeirante P1/P2</t>
  </si>
  <si>
    <t>Metro II</t>
  </si>
  <si>
    <t>Metro III</t>
  </si>
  <si>
    <t>Raytheon 1900 D</t>
  </si>
  <si>
    <t>Raytheon 1900 C/C1</t>
  </si>
  <si>
    <t>ATR ATR 42 300/500</t>
  </si>
  <si>
    <t>BAC Viscount</t>
  </si>
  <si>
    <t>BAE HS 748</t>
  </si>
  <si>
    <t>BAE (HS) ATP</t>
  </si>
  <si>
    <t>Canadair CL-44</t>
  </si>
  <si>
    <t>Dash 7</t>
  </si>
  <si>
    <t>Dash 8 - 300</t>
  </si>
  <si>
    <t>Dash 8 - 400</t>
  </si>
  <si>
    <t>Shorts 330</t>
  </si>
  <si>
    <t>Shorts 360</t>
  </si>
  <si>
    <t>EMB 120</t>
  </si>
  <si>
    <t>DO-328</t>
  </si>
  <si>
    <t>Fokker F.27 - 100</t>
  </si>
  <si>
    <t>Fokker F.27 -200</t>
  </si>
  <si>
    <t>Fokker F.27 500F/RF</t>
  </si>
  <si>
    <t>Fokker F.27 - 600/700</t>
  </si>
  <si>
    <t>CV 600</t>
  </si>
  <si>
    <t>CV 640</t>
  </si>
  <si>
    <t>Gulfstream I</t>
  </si>
  <si>
    <t>L-188 Electra</t>
  </si>
  <si>
    <t>Metro - 23 / Merlin</t>
  </si>
  <si>
    <t>DO-228 - 200</t>
  </si>
  <si>
    <t>Isreal Industries</t>
  </si>
  <si>
    <t>Lockheed Hercules</t>
  </si>
  <si>
    <t>Lockheed L-188</t>
  </si>
  <si>
    <t>J/T</t>
  </si>
  <si>
    <t>Jet</t>
  </si>
  <si>
    <t>J/C</t>
  </si>
  <si>
    <t>TP</t>
  </si>
  <si>
    <t>T/C</t>
  </si>
  <si>
    <t>Seat</t>
  </si>
  <si>
    <t>Hrs / Unit</t>
  </si>
  <si>
    <t>Flts/ Unit</t>
  </si>
  <si>
    <t>T-PROP CARGO Fleet</t>
  </si>
  <si>
    <t>TURBO PAX FLEET</t>
  </si>
  <si>
    <t>Aircraft (CARGO) FLEET</t>
  </si>
  <si>
    <t>PAX JET FLEET</t>
  </si>
  <si>
    <t>T-Prop Cargo Average</t>
  </si>
  <si>
    <t>RJ</t>
  </si>
  <si>
    <t>TP Sm</t>
  </si>
  <si>
    <t>TP Med</t>
  </si>
  <si>
    <t>FLEET</t>
  </si>
  <si>
    <t>Regional Jets</t>
  </si>
  <si>
    <t>Full Pax Jets</t>
  </si>
  <si>
    <t>Part 121 T-Prop Cargo</t>
  </si>
  <si>
    <t>Pax T-Props &lt; 35 Seats</t>
  </si>
  <si>
    <t>Pax T-Props &gt; 34 Seats</t>
  </si>
  <si>
    <t>Cargo Hrs</t>
  </si>
  <si>
    <t>A/C Dep Pax Jet (1000)</t>
  </si>
  <si>
    <t>A/C Hrs Pax Jet (000)</t>
  </si>
  <si>
    <t>ab-aw</t>
  </si>
  <si>
    <t>Saet Hrs Pax Jet</t>
  </si>
  <si>
    <t>Seat Depart Pax Jet</t>
  </si>
  <si>
    <t>A/C Hrs Turbo Pax Small</t>
  </si>
  <si>
    <t>A/C Hrs Turbo Pax Large</t>
  </si>
  <si>
    <t>A/C Hrs Turbo Cargo</t>
  </si>
  <si>
    <t>Cargo Jet Dep</t>
  </si>
  <si>
    <t>A/C Dep Turbo Pax Sm</t>
  </si>
  <si>
    <t>A/C Dep Turbo Pax Large</t>
  </si>
  <si>
    <t>A/C Dep Turbo Cargo</t>
  </si>
  <si>
    <t>Seat Hrs Jet Cargo</t>
  </si>
  <si>
    <t>Seat Hrs Turbp Pax Sm</t>
  </si>
  <si>
    <t>Seat Hrs Turbp Pax Lg</t>
  </si>
  <si>
    <t>Seat Hrs Turbo Cargo</t>
  </si>
  <si>
    <t>Seat Departures</t>
  </si>
  <si>
    <t>Jetstream 31</t>
  </si>
  <si>
    <t>Minutes per Flight</t>
  </si>
  <si>
    <t>B737 (CFMI) 300</t>
  </si>
  <si>
    <t>B737 (CFMI) 500</t>
  </si>
  <si>
    <t>B737 (CFMI) 700</t>
  </si>
  <si>
    <t>B737 (CFMI) 800</t>
  </si>
  <si>
    <t>B737 (CFMI) 900</t>
  </si>
  <si>
    <t>B737 (CFMI) 400</t>
  </si>
  <si>
    <t>REGIONAL JETS</t>
  </si>
  <si>
    <t>Jetstream 41</t>
  </si>
  <si>
    <t>Saab 340</t>
  </si>
  <si>
    <t>Dash 8 - 100/200</t>
  </si>
  <si>
    <t>ATR ATR 72-200/210/500</t>
  </si>
  <si>
    <t>PAX, Large Turboprop</t>
  </si>
  <si>
    <t>Rported 121 Hours</t>
  </si>
  <si>
    <t>Reported 121 Dep</t>
  </si>
  <si>
    <t>Reported Comtr Hrs</t>
  </si>
  <si>
    <t>Reported Comtr Dep</t>
  </si>
  <si>
    <t>Adjustment to Commuter Dep</t>
  </si>
  <si>
    <t>N/A</t>
  </si>
  <si>
    <t>New Commuter Departures</t>
  </si>
  <si>
    <t>New Commuter Flight Hours</t>
  </si>
  <si>
    <t>New Part 121 Departures</t>
  </si>
  <si>
    <t>New Part 121 Flight Hours</t>
  </si>
  <si>
    <t>TP Lg</t>
  </si>
  <si>
    <t>121 Hrs</t>
  </si>
  <si>
    <t>135 Hrs</t>
  </si>
  <si>
    <t>121 Dep</t>
  </si>
  <si>
    <t>135 Dep</t>
  </si>
  <si>
    <t>135 Dep for Exposure Graph</t>
  </si>
  <si>
    <t>135 Hrs for Exposure Graph</t>
  </si>
  <si>
    <t>121 Inj Risk Index</t>
  </si>
  <si>
    <t>Total Acci-dents</t>
  </si>
  <si>
    <t>Tot Acc</t>
  </si>
  <si>
    <t>TOT</t>
  </si>
  <si>
    <t>Fokker F.28/70</t>
  </si>
  <si>
    <t>CV-990</t>
  </si>
  <si>
    <t>A300 600/620</t>
  </si>
  <si>
    <t>A320/321</t>
  </si>
  <si>
    <t>BAE-146</t>
  </si>
  <si>
    <t>B747-100/200/300</t>
  </si>
  <si>
    <t>F.28</t>
  </si>
  <si>
    <t>CV-880/990</t>
  </si>
  <si>
    <t>DC-9 (all Models)</t>
  </si>
  <si>
    <t>RJs</t>
  </si>
  <si>
    <t>Total</t>
  </si>
  <si>
    <t>Mean</t>
  </si>
  <si>
    <t>FLIGHT HOURS Per A/C (Computed from Sheet 5)</t>
  </si>
  <si>
    <t>FLEET (From Airclaims)</t>
  </si>
  <si>
    <t>Per A/c</t>
  </si>
  <si>
    <t>Total FLIGHT HOURS (Row 2 X Row 11)</t>
  </si>
  <si>
    <t>Ave (Row 26/Row 8)</t>
  </si>
  <si>
    <t>Cargo Jets</t>
  </si>
  <si>
    <t>Mean (Row 44/Row8)</t>
  </si>
  <si>
    <t>DEPARTURES Per A/C (From Sheet 5)</t>
  </si>
  <si>
    <t>Total FLIGHT Departures (Row 2 X Row 29)</t>
  </si>
  <si>
    <t>Person Positions Per Hour (Sheet 5)</t>
  </si>
  <si>
    <t>Ave</t>
  </si>
  <si>
    <t>Person Position Hours (row 48 x Row 20)</t>
  </si>
  <si>
    <t>Mean (row 63/ row 26)</t>
  </si>
  <si>
    <t>DC-9 - 10/14/15/21</t>
  </si>
  <si>
    <t>ANNUAL COMMUTERS       (1983-2002)</t>
  </si>
  <si>
    <t>3-Year Index to 94-96</t>
  </si>
  <si>
    <t>3-Year Index to 83-85</t>
  </si>
  <si>
    <t>ANNUAL Nonscheduled FAR Part 135 (1983-2002)</t>
  </si>
  <si>
    <t>ANNUAL, PASSENGER PART 121  (1983-2002)</t>
  </si>
  <si>
    <t>ANNUAL, CARGO PART 121  (1983-2002)</t>
  </si>
  <si>
    <t>Unknown</t>
  </si>
  <si>
    <t>Fire (Non-Impact)</t>
  </si>
  <si>
    <t>Lightning Strike &amp; Fire</t>
  </si>
  <si>
    <t>SUM OF PART 121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</si>
</sst>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"/>
    <numFmt numFmtId="167" formatCode="0.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0.00000000000000"/>
    <numFmt numFmtId="177" formatCode="0.000000000000000"/>
    <numFmt numFmtId="178" formatCode="0.0000000000000000"/>
    <numFmt numFmtId="179" formatCode="0.00000000000000000"/>
    <numFmt numFmtId="180" formatCode="0.000000000000000000"/>
    <numFmt numFmtId="181" formatCode="0.0000000000000000000"/>
    <numFmt numFmtId="182" formatCode="0.0000000000000000000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8"/>
      <name val="Arial"/>
      <family val="2"/>
    </font>
    <font>
      <sz val="8"/>
      <name val="Arial"/>
      <family val="2"/>
    </font>
    <font>
      <sz val="10"/>
      <name val="Courier New"/>
      <family val="0"/>
    </font>
    <font>
      <sz val="8"/>
      <name val="Courier New"/>
      <family val="3"/>
    </font>
    <font>
      <sz val="10"/>
      <name val="Tms Rmn"/>
      <family val="0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7" fillId="0" borderId="1" xfId="0" applyFont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/>
    </xf>
    <xf numFmtId="0" fontId="7" fillId="2" borderId="1" xfId="0" applyFont="1" applyFill="1" applyBorder="1" applyAlignment="1">
      <alignment horizontal="right" wrapText="1"/>
    </xf>
    <xf numFmtId="0" fontId="7" fillId="0" borderId="1" xfId="0" applyFont="1" applyBorder="1" applyAlignment="1">
      <alignment/>
    </xf>
    <xf numFmtId="0" fontId="7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right" wrapText="1"/>
    </xf>
    <xf numFmtId="0" fontId="7" fillId="2" borderId="1" xfId="0" applyFont="1" applyFill="1" applyBorder="1" applyAlignment="1">
      <alignment/>
    </xf>
    <xf numFmtId="0" fontId="7" fillId="3" borderId="1" xfId="0" applyFont="1" applyFill="1" applyBorder="1" applyAlignment="1">
      <alignment wrapText="1"/>
    </xf>
    <xf numFmtId="0" fontId="9" fillId="0" borderId="1" xfId="27" applyFont="1" applyBorder="1">
      <alignment/>
      <protection/>
    </xf>
    <xf numFmtId="0" fontId="7" fillId="4" borderId="1" xfId="0" applyFont="1" applyFill="1" applyBorder="1" applyAlignment="1">
      <alignment/>
    </xf>
    <xf numFmtId="0" fontId="7" fillId="0" borderId="1" xfId="0" applyFont="1" applyBorder="1" applyAlignment="1">
      <alignment/>
    </xf>
    <xf numFmtId="165" fontId="7" fillId="0" borderId="1" xfId="0" applyNumberFormat="1" applyFont="1" applyBorder="1" applyAlignment="1">
      <alignment/>
    </xf>
    <xf numFmtId="0" fontId="7" fillId="0" borderId="1" xfId="0" applyFont="1" applyBorder="1" applyAlignment="1">
      <alignment wrapText="1"/>
    </xf>
    <xf numFmtId="0" fontId="7" fillId="2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/>
    </xf>
    <xf numFmtId="0" fontId="7" fillId="4" borderId="1" xfId="0" applyFont="1" applyFill="1" applyBorder="1" applyAlignment="1">
      <alignment/>
    </xf>
    <xf numFmtId="168" fontId="7" fillId="2" borderId="1" xfId="0" applyNumberFormat="1" applyFont="1" applyFill="1" applyBorder="1" applyAlignment="1">
      <alignment/>
    </xf>
    <xf numFmtId="0" fontId="7" fillId="0" borderId="1" xfId="21" applyFont="1" applyFill="1" applyBorder="1" applyAlignment="1">
      <alignment wrapText="1"/>
      <protection/>
    </xf>
    <xf numFmtId="0" fontId="9" fillId="2" borderId="1" xfId="27" applyFont="1" applyFill="1" applyBorder="1">
      <alignment/>
      <protection/>
    </xf>
    <xf numFmtId="0" fontId="9" fillId="0" borderId="1" xfId="21" applyFont="1" applyBorder="1">
      <alignment/>
      <protection/>
    </xf>
    <xf numFmtId="0" fontId="9" fillId="0" borderId="0" xfId="21" applyFont="1">
      <alignment/>
      <protection/>
    </xf>
    <xf numFmtId="0" fontId="7" fillId="5" borderId="1" xfId="0" applyFont="1" applyFill="1" applyBorder="1" applyAlignment="1">
      <alignment/>
    </xf>
    <xf numFmtId="0" fontId="9" fillId="0" borderId="0" xfId="21" applyFont="1" applyBorder="1">
      <alignment/>
      <protection/>
    </xf>
    <xf numFmtId="165" fontId="7" fillId="2" borderId="1" xfId="0" applyNumberFormat="1" applyFont="1" applyFill="1" applyBorder="1" applyAlignment="1">
      <alignment/>
    </xf>
    <xf numFmtId="0" fontId="7" fillId="0" borderId="1" xfId="26" applyFont="1" applyFill="1" applyBorder="1" applyAlignment="1">
      <alignment wrapText="1"/>
      <protection/>
    </xf>
    <xf numFmtId="0" fontId="7" fillId="0" borderId="1" xfId="26" applyFont="1" applyFill="1" applyBorder="1">
      <alignment/>
      <protection/>
    </xf>
    <xf numFmtId="0" fontId="7" fillId="3" borderId="1" xfId="22" applyFont="1" applyFill="1" applyBorder="1" applyAlignment="1">
      <alignment wrapText="1"/>
      <protection/>
    </xf>
    <xf numFmtId="0" fontId="7" fillId="0" borderId="1" xfId="22" applyFont="1" applyBorder="1" applyAlignment="1">
      <alignment wrapText="1"/>
      <protection/>
    </xf>
    <xf numFmtId="0" fontId="7" fillId="2" borderId="1" xfId="22" applyFont="1" applyFill="1" applyBorder="1" applyAlignment="1">
      <alignment wrapText="1"/>
      <protection/>
    </xf>
    <xf numFmtId="0" fontId="7" fillId="4" borderId="1" xfId="22" applyFont="1" applyFill="1" applyBorder="1" applyAlignment="1">
      <alignment wrapText="1"/>
      <protection/>
    </xf>
    <xf numFmtId="0" fontId="7" fillId="6" borderId="1" xfId="22" applyFont="1" applyFill="1" applyBorder="1" applyAlignment="1">
      <alignment wrapText="1"/>
      <protection/>
    </xf>
    <xf numFmtId="0" fontId="7" fillId="0" borderId="1" xfId="22" applyFont="1" applyFill="1" applyBorder="1" applyAlignment="1">
      <alignment wrapText="1"/>
      <protection/>
    </xf>
    <xf numFmtId="0" fontId="7" fillId="7" borderId="1" xfId="22" applyFont="1" applyFill="1" applyBorder="1" applyAlignment="1">
      <alignment wrapText="1"/>
      <protection/>
    </xf>
    <xf numFmtId="0" fontId="7" fillId="3" borderId="1" xfId="22" applyFont="1" applyFill="1" applyBorder="1">
      <alignment/>
      <protection/>
    </xf>
    <xf numFmtId="165" fontId="7" fillId="3" borderId="1" xfId="22" applyNumberFormat="1" applyFont="1" applyFill="1" applyBorder="1">
      <alignment/>
      <protection/>
    </xf>
    <xf numFmtId="0" fontId="7" fillId="0" borderId="1" xfId="23" applyFont="1" applyBorder="1">
      <alignment/>
      <protection/>
    </xf>
    <xf numFmtId="0" fontId="7" fillId="2" borderId="1" xfId="23" applyFont="1" applyFill="1" applyBorder="1">
      <alignment/>
      <protection/>
    </xf>
    <xf numFmtId="0" fontId="7" fillId="0" borderId="1" xfId="22" applyFont="1" applyBorder="1">
      <alignment/>
      <protection/>
    </xf>
    <xf numFmtId="0" fontId="7" fillId="4" borderId="1" xfId="22" applyFont="1" applyFill="1" applyBorder="1">
      <alignment/>
      <protection/>
    </xf>
    <xf numFmtId="0" fontId="7" fillId="6" borderId="1" xfId="22" applyFont="1" applyFill="1" applyBorder="1">
      <alignment/>
      <protection/>
    </xf>
    <xf numFmtId="0" fontId="7" fillId="2" borderId="1" xfId="22" applyFont="1" applyFill="1" applyBorder="1">
      <alignment/>
      <protection/>
    </xf>
    <xf numFmtId="0" fontId="7" fillId="8" borderId="1" xfId="22" applyFont="1" applyFill="1" applyBorder="1" applyAlignment="1">
      <alignment wrapText="1"/>
      <protection/>
    </xf>
    <xf numFmtId="0" fontId="7" fillId="7" borderId="1" xfId="22" applyFont="1" applyFill="1" applyBorder="1">
      <alignment/>
      <protection/>
    </xf>
    <xf numFmtId="0" fontId="7" fillId="0" borderId="1" xfId="24" applyFont="1" applyBorder="1">
      <alignment/>
      <protection/>
    </xf>
    <xf numFmtId="0" fontId="7" fillId="0" borderId="1" xfId="22" applyFont="1" applyFill="1" applyBorder="1">
      <alignment/>
      <protection/>
    </xf>
    <xf numFmtId="0" fontId="8" fillId="0" borderId="0" xfId="22">
      <alignment/>
      <protection/>
    </xf>
    <xf numFmtId="0" fontId="7" fillId="0" borderId="1" xfId="24" applyFont="1" applyFill="1" applyBorder="1">
      <alignment/>
      <protection/>
    </xf>
    <xf numFmtId="0" fontId="7" fillId="2" borderId="1" xfId="24" applyFont="1" applyFill="1" applyBorder="1">
      <alignment/>
      <protection/>
    </xf>
    <xf numFmtId="0" fontId="7" fillId="3" borderId="1" xfId="28" applyFont="1" applyFill="1" applyBorder="1" applyAlignment="1">
      <alignment wrapText="1"/>
      <protection/>
    </xf>
    <xf numFmtId="0" fontId="7" fillId="0" borderId="1" xfId="28" applyFont="1" applyFill="1" applyBorder="1" applyAlignment="1">
      <alignment wrapText="1"/>
      <protection/>
    </xf>
    <xf numFmtId="0" fontId="7" fillId="2" borderId="1" xfId="28" applyFont="1" applyFill="1" applyBorder="1" applyAlignment="1">
      <alignment wrapText="1"/>
      <protection/>
    </xf>
    <xf numFmtId="0" fontId="7" fillId="3" borderId="1" xfId="28" applyFont="1" applyFill="1" applyBorder="1">
      <alignment/>
      <protection/>
    </xf>
    <xf numFmtId="165" fontId="7" fillId="3" borderId="1" xfId="28" applyNumberFormat="1" applyFont="1" applyFill="1" applyBorder="1">
      <alignment/>
      <protection/>
    </xf>
    <xf numFmtId="0" fontId="7" fillId="0" borderId="1" xfId="28" applyFont="1" applyFill="1" applyBorder="1">
      <alignment/>
      <protection/>
    </xf>
    <xf numFmtId="0" fontId="7" fillId="2" borderId="1" xfId="28" applyFont="1" applyFill="1" applyBorder="1">
      <alignment/>
      <protection/>
    </xf>
    <xf numFmtId="0" fontId="9" fillId="7" borderId="1" xfId="25" applyFont="1" applyFill="1" applyBorder="1">
      <alignment/>
      <protection/>
    </xf>
    <xf numFmtId="0" fontId="9" fillId="0" borderId="1" xfId="25" applyFont="1" applyBorder="1">
      <alignment/>
      <protection/>
    </xf>
    <xf numFmtId="165" fontId="9" fillId="0" borderId="1" xfId="25" applyNumberFormat="1" applyFont="1" applyBorder="1">
      <alignment/>
      <protection/>
    </xf>
    <xf numFmtId="1" fontId="9" fillId="0" borderId="1" xfId="25" applyNumberFormat="1" applyFont="1" applyBorder="1">
      <alignment/>
      <protection/>
    </xf>
    <xf numFmtId="0" fontId="9" fillId="0" borderId="1" xfId="25" applyFont="1" applyFill="1" applyBorder="1">
      <alignment/>
      <protection/>
    </xf>
    <xf numFmtId="0" fontId="9" fillId="0" borderId="1" xfId="25" applyFont="1" applyFill="1" applyBorder="1" applyAlignment="1">
      <alignment wrapText="1"/>
      <protection/>
    </xf>
    <xf numFmtId="165" fontId="7" fillId="0" borderId="1" xfId="26" applyNumberFormat="1" applyFont="1" applyFill="1" applyBorder="1" applyAlignment="1">
      <alignment wrapText="1"/>
      <protection/>
    </xf>
    <xf numFmtId="165" fontId="9" fillId="0" borderId="1" xfId="25" applyNumberFormat="1" applyFont="1" applyFill="1" applyBorder="1">
      <alignment/>
      <protection/>
    </xf>
    <xf numFmtId="1" fontId="9" fillId="0" borderId="1" xfId="25" applyNumberFormat="1" applyFont="1" applyFill="1" applyBorder="1">
      <alignment/>
      <protection/>
    </xf>
    <xf numFmtId="0" fontId="7" fillId="0" borderId="0" xfId="0" applyFont="1" applyAlignment="1">
      <alignment/>
    </xf>
    <xf numFmtId="0" fontId="7" fillId="4" borderId="0" xfId="0" applyFont="1" applyFill="1" applyAlignment="1">
      <alignment/>
    </xf>
    <xf numFmtId="0" fontId="0" fillId="9" borderId="0" xfId="0" applyFill="1" applyAlignment="1">
      <alignment/>
    </xf>
    <xf numFmtId="0" fontId="0" fillId="0" borderId="0" xfId="0" applyAlignment="1">
      <alignment wrapText="1"/>
    </xf>
    <xf numFmtId="0" fontId="8" fillId="9" borderId="0" xfId="22" applyFill="1">
      <alignment/>
      <protection/>
    </xf>
    <xf numFmtId="0" fontId="7" fillId="9" borderId="1" xfId="22" applyFont="1" applyFill="1" applyBorder="1">
      <alignment/>
      <protection/>
    </xf>
    <xf numFmtId="0" fontId="7" fillId="4" borderId="1" xfId="0" applyFont="1" applyFill="1" applyBorder="1" applyAlignment="1">
      <alignment wrapText="1"/>
    </xf>
    <xf numFmtId="0" fontId="7" fillId="0" borderId="2" xfId="22" applyFont="1" applyFill="1" applyBorder="1">
      <alignment/>
      <protection/>
    </xf>
    <xf numFmtId="0" fontId="8" fillId="0" borderId="1" xfId="25" applyBorder="1">
      <alignment/>
      <protection/>
    </xf>
    <xf numFmtId="0" fontId="9" fillId="7" borderId="1" xfId="25" applyFont="1" applyFill="1" applyBorder="1" applyAlignment="1">
      <alignment wrapText="1"/>
      <protection/>
    </xf>
    <xf numFmtId="0" fontId="8" fillId="0" borderId="0" xfId="22" applyFont="1">
      <alignment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4" borderId="1" xfId="0" applyFill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/>
    </xf>
    <xf numFmtId="0" fontId="8" fillId="2" borderId="0" xfId="22" applyFill="1">
      <alignment/>
      <protection/>
    </xf>
    <xf numFmtId="0" fontId="0" fillId="2" borderId="0" xfId="0" applyFill="1" applyAlignment="1">
      <alignment/>
    </xf>
    <xf numFmtId="165" fontId="7" fillId="0" borderId="1" xfId="0" applyNumberFormat="1" applyFont="1" applyBorder="1" applyAlignment="1">
      <alignment/>
    </xf>
    <xf numFmtId="0" fontId="7" fillId="3" borderId="1" xfId="0" applyFont="1" applyFill="1" applyBorder="1" applyAlignment="1">
      <alignment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Index comp by make-model" xfId="21"/>
    <cellStyle name="Normal_Sheet2" xfId="22"/>
    <cellStyle name="Normal_Sheet2_1" xfId="23"/>
    <cellStyle name="Normal_Sheet3" xfId="24"/>
    <cellStyle name="Normal_Sheet4" xfId="25"/>
    <cellStyle name="Normal_Sum" xfId="26"/>
    <cellStyle name="Normal_Taxi" xfId="27"/>
    <cellStyle name="Normal_TPROP WKR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9"/>
  <sheetViews>
    <sheetView zoomScale="95" zoomScaleNormal="95" workbookViewId="0" topLeftCell="A81">
      <selection activeCell="D109" sqref="D109:W109"/>
    </sheetView>
  </sheetViews>
  <sheetFormatPr defaultColWidth="9.140625" defaultRowHeight="12.75"/>
  <cols>
    <col min="1" max="1" width="22.7109375" style="12" customWidth="1"/>
    <col min="2" max="2" width="9.140625" style="8" customWidth="1"/>
    <col min="3" max="3" width="6.7109375" style="8" customWidth="1"/>
    <col min="4" max="20" width="5.28125" style="5" customWidth="1"/>
    <col min="21" max="21" width="5.28125" style="8" customWidth="1"/>
    <col min="22" max="23" width="5.28125" style="5" customWidth="1"/>
    <col min="24" max="24" width="22.7109375" style="12" customWidth="1"/>
    <col min="25" max="25" width="9.140625" style="8" customWidth="1"/>
    <col min="26" max="16384" width="6.7109375" style="5" customWidth="1"/>
  </cols>
  <sheetData>
    <row r="1" spans="1:25" s="1" customFormat="1" ht="33.75">
      <c r="A1" s="4" t="s">
        <v>261</v>
      </c>
      <c r="B1" s="7" t="s">
        <v>21</v>
      </c>
      <c r="C1" s="4" t="s">
        <v>228</v>
      </c>
      <c r="D1" s="1">
        <v>1983</v>
      </c>
      <c r="E1" s="1">
        <v>1984</v>
      </c>
      <c r="F1" s="1">
        <v>1985</v>
      </c>
      <c r="G1" s="1">
        <v>1986</v>
      </c>
      <c r="H1" s="1">
        <v>1987</v>
      </c>
      <c r="I1" s="1">
        <v>1988</v>
      </c>
      <c r="J1" s="1">
        <v>1989</v>
      </c>
      <c r="K1" s="1">
        <v>1990</v>
      </c>
      <c r="L1" s="1">
        <v>1991</v>
      </c>
      <c r="M1" s="1">
        <v>1992</v>
      </c>
      <c r="N1" s="1">
        <v>1993</v>
      </c>
      <c r="O1" s="1">
        <v>1994</v>
      </c>
      <c r="P1" s="1">
        <v>1995</v>
      </c>
      <c r="Q1" s="1">
        <v>1996</v>
      </c>
      <c r="R1" s="1">
        <v>1997</v>
      </c>
      <c r="S1" s="1">
        <v>1998</v>
      </c>
      <c r="T1" s="1">
        <v>1999</v>
      </c>
      <c r="U1" s="6">
        <v>2000</v>
      </c>
      <c r="V1" s="6">
        <v>2001</v>
      </c>
      <c r="W1" s="6">
        <v>2002</v>
      </c>
      <c r="X1" s="15" t="s">
        <v>22</v>
      </c>
      <c r="Y1" s="7" t="s">
        <v>21</v>
      </c>
    </row>
    <row r="2" spans="1:25" ht="11.25">
      <c r="A2" s="12" t="s">
        <v>26</v>
      </c>
      <c r="B2" s="8">
        <v>0.0481</v>
      </c>
      <c r="C2" s="8">
        <f aca="true" t="shared" si="0" ref="C2:C23">SUM(D2:W2)</f>
        <v>94</v>
      </c>
      <c r="D2" s="5">
        <v>4</v>
      </c>
      <c r="E2" s="5">
        <v>7</v>
      </c>
      <c r="F2" s="5">
        <v>4</v>
      </c>
      <c r="G2" s="5">
        <v>9</v>
      </c>
      <c r="H2" s="5">
        <v>10</v>
      </c>
      <c r="I2" s="5">
        <v>3</v>
      </c>
      <c r="J2" s="5">
        <v>3</v>
      </c>
      <c r="K2" s="5">
        <v>5</v>
      </c>
      <c r="L2" s="5">
        <v>4</v>
      </c>
      <c r="M2" s="5">
        <v>2</v>
      </c>
      <c r="N2" s="5">
        <v>8</v>
      </c>
      <c r="O2" s="5">
        <v>0</v>
      </c>
      <c r="P2" s="5">
        <v>1</v>
      </c>
      <c r="Q2" s="5">
        <v>11</v>
      </c>
      <c r="R2" s="5">
        <v>3</v>
      </c>
      <c r="S2" s="5">
        <v>2</v>
      </c>
      <c r="T2" s="5">
        <v>3</v>
      </c>
      <c r="U2" s="8">
        <v>5</v>
      </c>
      <c r="V2" s="5">
        <v>5</v>
      </c>
      <c r="W2" s="5">
        <v>5</v>
      </c>
      <c r="X2" s="12" t="s">
        <v>26</v>
      </c>
      <c r="Y2" s="8">
        <v>0.040056408046958765</v>
      </c>
    </row>
    <row r="3" spans="1:25" ht="11.25">
      <c r="A3" s="16" t="s">
        <v>20</v>
      </c>
      <c r="B3" s="8">
        <v>0.15743</v>
      </c>
      <c r="C3" s="8">
        <f t="shared" si="0"/>
        <v>14</v>
      </c>
      <c r="D3" s="5">
        <v>1</v>
      </c>
      <c r="E3" s="5">
        <v>0</v>
      </c>
      <c r="F3" s="5">
        <v>1</v>
      </c>
      <c r="G3" s="5">
        <v>1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1</v>
      </c>
      <c r="O3" s="5">
        <v>2</v>
      </c>
      <c r="P3" s="5">
        <v>0</v>
      </c>
      <c r="Q3" s="5">
        <v>0</v>
      </c>
      <c r="R3" s="5">
        <v>3</v>
      </c>
      <c r="S3" s="5">
        <v>1</v>
      </c>
      <c r="T3" s="5">
        <v>2</v>
      </c>
      <c r="U3" s="8">
        <v>1</v>
      </c>
      <c r="V3" s="8">
        <v>0</v>
      </c>
      <c r="W3" s="8">
        <v>1</v>
      </c>
      <c r="X3" s="16" t="s">
        <v>20</v>
      </c>
      <c r="Y3" s="8">
        <v>0.11688816675403074</v>
      </c>
    </row>
    <row r="4" spans="1:25" ht="11.25">
      <c r="A4" s="12" t="s">
        <v>33</v>
      </c>
      <c r="B4" s="8">
        <v>0.014</v>
      </c>
      <c r="C4" s="8">
        <f t="shared" si="0"/>
        <v>13</v>
      </c>
      <c r="D4" s="5">
        <v>1</v>
      </c>
      <c r="E4" s="5">
        <v>0</v>
      </c>
      <c r="F4" s="5">
        <v>1</v>
      </c>
      <c r="G4" s="5">
        <v>0</v>
      </c>
      <c r="H4" s="5">
        <v>1</v>
      </c>
      <c r="I4" s="5">
        <v>0</v>
      </c>
      <c r="J4" s="5">
        <v>0</v>
      </c>
      <c r="K4" s="5">
        <v>0</v>
      </c>
      <c r="L4" s="5">
        <v>1</v>
      </c>
      <c r="M4" s="5">
        <v>0</v>
      </c>
      <c r="N4" s="5">
        <v>0</v>
      </c>
      <c r="O4" s="5">
        <v>0</v>
      </c>
      <c r="P4" s="5">
        <v>0</v>
      </c>
      <c r="Q4" s="5">
        <v>1</v>
      </c>
      <c r="R4" s="5">
        <v>0</v>
      </c>
      <c r="S4" s="5">
        <v>0</v>
      </c>
      <c r="T4" s="5">
        <v>2</v>
      </c>
      <c r="U4" s="8">
        <v>1</v>
      </c>
      <c r="V4" s="8">
        <v>2</v>
      </c>
      <c r="W4" s="8">
        <v>3</v>
      </c>
      <c r="X4" s="12" t="s">
        <v>33</v>
      </c>
      <c r="Y4" s="8">
        <v>0.01288535853292845</v>
      </c>
    </row>
    <row r="5" spans="1:25" ht="11.25">
      <c r="A5" s="23" t="s">
        <v>27</v>
      </c>
      <c r="B5" s="8">
        <v>52.432</v>
      </c>
      <c r="C5" s="8">
        <f t="shared" si="0"/>
        <v>11</v>
      </c>
      <c r="D5" s="5">
        <v>0</v>
      </c>
      <c r="E5" s="5">
        <v>0</v>
      </c>
      <c r="F5" s="5">
        <v>2</v>
      </c>
      <c r="G5" s="5">
        <v>0</v>
      </c>
      <c r="H5" s="5">
        <v>0</v>
      </c>
      <c r="I5" s="5">
        <v>1</v>
      </c>
      <c r="J5" s="5">
        <v>2</v>
      </c>
      <c r="K5" s="5">
        <v>2</v>
      </c>
      <c r="L5" s="5">
        <v>0</v>
      </c>
      <c r="M5" s="5">
        <v>2</v>
      </c>
      <c r="N5" s="5">
        <v>0</v>
      </c>
      <c r="O5" s="5">
        <v>0</v>
      </c>
      <c r="P5" s="5">
        <v>2</v>
      </c>
      <c r="Q5" s="5">
        <v>0</v>
      </c>
      <c r="R5" s="5">
        <v>0</v>
      </c>
      <c r="S5" s="5">
        <v>0</v>
      </c>
      <c r="T5" s="5">
        <v>0</v>
      </c>
      <c r="U5" s="8">
        <v>0</v>
      </c>
      <c r="V5" s="8">
        <v>0</v>
      </c>
      <c r="W5" s="8">
        <v>0</v>
      </c>
      <c r="X5" s="12" t="s">
        <v>27</v>
      </c>
      <c r="Y5" s="8">
        <v>45.971795405406546</v>
      </c>
    </row>
    <row r="6" spans="1:25" ht="11.25">
      <c r="A6" s="12" t="s">
        <v>28</v>
      </c>
      <c r="B6" s="8">
        <v>0.34553</v>
      </c>
      <c r="C6" s="8">
        <f t="shared" si="0"/>
        <v>33</v>
      </c>
      <c r="D6" s="5">
        <v>0</v>
      </c>
      <c r="E6" s="5">
        <v>2</v>
      </c>
      <c r="F6" s="5">
        <v>0</v>
      </c>
      <c r="G6" s="5">
        <v>3</v>
      </c>
      <c r="H6" s="5">
        <v>4</v>
      </c>
      <c r="I6" s="5">
        <v>2</v>
      </c>
      <c r="J6" s="5">
        <v>1</v>
      </c>
      <c r="K6" s="5">
        <v>4</v>
      </c>
      <c r="L6" s="5">
        <v>2</v>
      </c>
      <c r="M6" s="5">
        <v>1</v>
      </c>
      <c r="N6" s="5">
        <v>0</v>
      </c>
      <c r="O6" s="5">
        <v>0</v>
      </c>
      <c r="P6" s="5">
        <v>1</v>
      </c>
      <c r="Q6" s="5">
        <v>3</v>
      </c>
      <c r="R6" s="5">
        <v>2</v>
      </c>
      <c r="S6" s="5">
        <v>4</v>
      </c>
      <c r="T6" s="5">
        <v>0</v>
      </c>
      <c r="U6" s="8">
        <v>1</v>
      </c>
      <c r="V6" s="8">
        <v>0</v>
      </c>
      <c r="W6" s="8">
        <v>3</v>
      </c>
      <c r="X6" s="12" t="s">
        <v>28</v>
      </c>
      <c r="Y6" s="8">
        <v>0.34280444146736405</v>
      </c>
    </row>
    <row r="7" spans="1:25" ht="11.25">
      <c r="A7" s="12" t="s">
        <v>264</v>
      </c>
      <c r="B7" s="8">
        <v>31.81</v>
      </c>
      <c r="C7" s="8">
        <f t="shared" si="0"/>
        <v>13</v>
      </c>
      <c r="D7" s="5">
        <v>3</v>
      </c>
      <c r="E7" s="5">
        <v>0</v>
      </c>
      <c r="F7" s="5">
        <v>0</v>
      </c>
      <c r="G7" s="5">
        <v>0</v>
      </c>
      <c r="H7" s="5">
        <v>0</v>
      </c>
      <c r="I7" s="5">
        <v>1</v>
      </c>
      <c r="J7" s="5">
        <v>2</v>
      </c>
      <c r="K7" s="5">
        <v>0</v>
      </c>
      <c r="L7" s="5">
        <v>1</v>
      </c>
      <c r="M7" s="5">
        <v>0</v>
      </c>
      <c r="N7" s="5">
        <v>0</v>
      </c>
      <c r="O7" s="5">
        <v>0</v>
      </c>
      <c r="P7" s="5">
        <v>1</v>
      </c>
      <c r="Q7" s="5">
        <v>2</v>
      </c>
      <c r="R7" s="5">
        <v>0</v>
      </c>
      <c r="S7" s="5">
        <v>1</v>
      </c>
      <c r="T7" s="5">
        <v>0</v>
      </c>
      <c r="U7" s="8">
        <v>2</v>
      </c>
      <c r="V7" s="8">
        <v>0</v>
      </c>
      <c r="W7" s="8">
        <v>0</v>
      </c>
      <c r="X7" s="12" t="s">
        <v>9</v>
      </c>
      <c r="Y7" s="8">
        <v>27.8393527065279</v>
      </c>
    </row>
    <row r="8" spans="1:25" ht="11.25">
      <c r="A8" s="12" t="s">
        <v>19</v>
      </c>
      <c r="B8" s="8">
        <v>0.0928</v>
      </c>
      <c r="C8" s="8">
        <f t="shared" si="0"/>
        <v>21</v>
      </c>
      <c r="D8" s="5">
        <v>0</v>
      </c>
      <c r="E8" s="5">
        <v>0</v>
      </c>
      <c r="F8" s="5">
        <v>0</v>
      </c>
      <c r="G8" s="5">
        <v>1</v>
      </c>
      <c r="H8" s="5">
        <v>2</v>
      </c>
      <c r="I8" s="5">
        <v>1</v>
      </c>
      <c r="J8" s="5">
        <v>3</v>
      </c>
      <c r="K8" s="5">
        <v>3</v>
      </c>
      <c r="L8" s="5">
        <v>4</v>
      </c>
      <c r="M8" s="5">
        <v>0</v>
      </c>
      <c r="N8" s="5">
        <v>1</v>
      </c>
      <c r="O8" s="5">
        <v>0</v>
      </c>
      <c r="P8" s="5">
        <v>1</v>
      </c>
      <c r="Q8" s="5">
        <v>0</v>
      </c>
      <c r="R8" s="5">
        <v>1</v>
      </c>
      <c r="S8" s="5">
        <v>0</v>
      </c>
      <c r="T8" s="5">
        <v>0</v>
      </c>
      <c r="U8" s="8">
        <v>1</v>
      </c>
      <c r="V8" s="8">
        <v>2</v>
      </c>
      <c r="W8" s="8">
        <v>1</v>
      </c>
      <c r="X8" s="12" t="s">
        <v>19</v>
      </c>
      <c r="Y8" s="8">
        <v>0.08492464886309035</v>
      </c>
    </row>
    <row r="9" spans="1:23" ht="11.25">
      <c r="A9" s="12" t="s">
        <v>265</v>
      </c>
      <c r="B9" s="8">
        <v>0</v>
      </c>
      <c r="C9" s="8">
        <f t="shared" si="0"/>
        <v>1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8">
        <v>0</v>
      </c>
      <c r="V9" s="8">
        <v>0</v>
      </c>
      <c r="W9" s="8">
        <v>1</v>
      </c>
    </row>
    <row r="10" spans="1:25" ht="11.25">
      <c r="A10" s="12" t="s">
        <v>29</v>
      </c>
      <c r="B10" s="8">
        <v>0.43057</v>
      </c>
      <c r="C10" s="8">
        <f t="shared" si="0"/>
        <v>53</v>
      </c>
      <c r="D10" s="5">
        <v>2</v>
      </c>
      <c r="E10" s="5">
        <v>3</v>
      </c>
      <c r="F10" s="5">
        <v>4</v>
      </c>
      <c r="G10" s="5">
        <v>4</v>
      </c>
      <c r="H10" s="5">
        <v>1</v>
      </c>
      <c r="I10" s="5">
        <v>4</v>
      </c>
      <c r="J10" s="5">
        <v>4</v>
      </c>
      <c r="K10" s="5">
        <v>2</v>
      </c>
      <c r="L10" s="5">
        <v>3</v>
      </c>
      <c r="M10" s="5">
        <v>1</v>
      </c>
      <c r="N10" s="5">
        <v>2</v>
      </c>
      <c r="O10" s="5">
        <v>2</v>
      </c>
      <c r="P10" s="5">
        <v>2</v>
      </c>
      <c r="Q10" s="5">
        <v>2</v>
      </c>
      <c r="R10" s="5">
        <v>3</v>
      </c>
      <c r="S10" s="5">
        <v>4</v>
      </c>
      <c r="T10" s="5">
        <v>1</v>
      </c>
      <c r="U10" s="8">
        <v>6</v>
      </c>
      <c r="V10" s="8">
        <v>1</v>
      </c>
      <c r="W10" s="8">
        <v>2</v>
      </c>
      <c r="X10" s="12" t="s">
        <v>29</v>
      </c>
      <c r="Y10" s="8">
        <v>0.4781982004560439</v>
      </c>
    </row>
    <row r="11" spans="1:25" ht="11.25">
      <c r="A11" s="23" t="s">
        <v>30</v>
      </c>
      <c r="B11" s="8">
        <v>65.164</v>
      </c>
      <c r="C11" s="8">
        <f t="shared" si="0"/>
        <v>27</v>
      </c>
      <c r="D11" s="5">
        <v>2</v>
      </c>
      <c r="E11" s="5">
        <v>2</v>
      </c>
      <c r="F11" s="5">
        <v>2</v>
      </c>
      <c r="G11" s="5">
        <v>1</v>
      </c>
      <c r="H11" s="5">
        <v>3</v>
      </c>
      <c r="I11" s="5">
        <v>1</v>
      </c>
      <c r="J11" s="5">
        <v>2</v>
      </c>
      <c r="K11" s="5">
        <v>0</v>
      </c>
      <c r="L11" s="5">
        <v>0</v>
      </c>
      <c r="M11" s="5">
        <v>3</v>
      </c>
      <c r="N11" s="5">
        <v>1</v>
      </c>
      <c r="O11" s="5">
        <v>1</v>
      </c>
      <c r="P11" s="5">
        <v>4</v>
      </c>
      <c r="Q11" s="5">
        <v>1</v>
      </c>
      <c r="R11" s="5">
        <v>2</v>
      </c>
      <c r="S11" s="5">
        <v>0</v>
      </c>
      <c r="T11" s="5">
        <v>0</v>
      </c>
      <c r="U11" s="8">
        <v>1</v>
      </c>
      <c r="V11" s="8">
        <v>1</v>
      </c>
      <c r="W11" s="8">
        <v>0</v>
      </c>
      <c r="X11" s="12" t="s">
        <v>30</v>
      </c>
      <c r="Y11" s="8">
        <v>43.61580670714862</v>
      </c>
    </row>
    <row r="12" spans="1:25" ht="11.25">
      <c r="A12" s="12" t="s">
        <v>31</v>
      </c>
      <c r="B12" s="8">
        <v>10.504</v>
      </c>
      <c r="C12" s="8">
        <f t="shared" si="0"/>
        <v>5</v>
      </c>
      <c r="D12" s="5">
        <v>0</v>
      </c>
      <c r="E12" s="5">
        <v>1</v>
      </c>
      <c r="F12" s="5">
        <v>0</v>
      </c>
      <c r="G12" s="5">
        <v>0</v>
      </c>
      <c r="H12" s="5">
        <v>2</v>
      </c>
      <c r="I12" s="5">
        <v>0</v>
      </c>
      <c r="J12" s="5">
        <v>0</v>
      </c>
      <c r="K12" s="5">
        <v>1</v>
      </c>
      <c r="L12" s="5">
        <v>0</v>
      </c>
      <c r="M12" s="5">
        <v>0</v>
      </c>
      <c r="N12" s="5">
        <v>1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8">
        <v>0</v>
      </c>
      <c r="V12" s="8">
        <v>0</v>
      </c>
      <c r="W12" s="8">
        <v>0</v>
      </c>
      <c r="X12" s="12" t="s">
        <v>31</v>
      </c>
      <c r="Y12" s="8">
        <v>10.504095004095005</v>
      </c>
    </row>
    <row r="13" spans="1:25" ht="11.25">
      <c r="A13" s="12" t="s">
        <v>32</v>
      </c>
      <c r="B13" s="8">
        <v>0.3831</v>
      </c>
      <c r="C13" s="8">
        <f t="shared" si="0"/>
        <v>13</v>
      </c>
      <c r="D13" s="5">
        <v>0</v>
      </c>
      <c r="E13" s="5">
        <v>0</v>
      </c>
      <c r="F13" s="5">
        <v>0</v>
      </c>
      <c r="G13" s="5">
        <v>1</v>
      </c>
      <c r="H13" s="5">
        <v>1</v>
      </c>
      <c r="I13" s="5">
        <v>2</v>
      </c>
      <c r="J13" s="5">
        <v>1</v>
      </c>
      <c r="K13" s="5">
        <v>1</v>
      </c>
      <c r="L13" s="5">
        <v>2</v>
      </c>
      <c r="M13" s="5">
        <v>0</v>
      </c>
      <c r="N13" s="5">
        <v>1</v>
      </c>
      <c r="O13" s="5">
        <v>0</v>
      </c>
      <c r="P13" s="5">
        <v>0</v>
      </c>
      <c r="Q13" s="5">
        <v>0</v>
      </c>
      <c r="R13" s="5">
        <v>1</v>
      </c>
      <c r="S13" s="5">
        <v>0</v>
      </c>
      <c r="T13" s="5">
        <v>1</v>
      </c>
      <c r="U13" s="8">
        <v>0</v>
      </c>
      <c r="V13" s="8">
        <v>1</v>
      </c>
      <c r="W13" s="8">
        <v>1</v>
      </c>
      <c r="X13" s="12" t="s">
        <v>32</v>
      </c>
      <c r="Y13" s="8">
        <v>0.4225816430787424</v>
      </c>
    </row>
    <row r="14" spans="1:25" ht="11.25">
      <c r="A14" s="12" t="s">
        <v>11</v>
      </c>
      <c r="B14" s="8">
        <v>0.1371</v>
      </c>
      <c r="C14" s="8">
        <f t="shared" si="0"/>
        <v>142</v>
      </c>
      <c r="D14" s="5">
        <v>6</v>
      </c>
      <c r="E14" s="5">
        <v>2</v>
      </c>
      <c r="F14" s="5">
        <v>1</v>
      </c>
      <c r="G14" s="5">
        <v>1</v>
      </c>
      <c r="H14" s="5">
        <v>8</v>
      </c>
      <c r="I14" s="5">
        <v>8</v>
      </c>
      <c r="J14" s="5">
        <v>7</v>
      </c>
      <c r="K14" s="5">
        <v>2</v>
      </c>
      <c r="L14" s="5">
        <v>5</v>
      </c>
      <c r="M14" s="5">
        <v>10</v>
      </c>
      <c r="N14" s="5">
        <v>3</v>
      </c>
      <c r="O14" s="5">
        <v>6</v>
      </c>
      <c r="P14" s="5">
        <v>13</v>
      </c>
      <c r="Q14" s="5">
        <v>7</v>
      </c>
      <c r="R14" s="5">
        <v>13</v>
      </c>
      <c r="S14" s="5">
        <v>12</v>
      </c>
      <c r="T14" s="5">
        <v>11</v>
      </c>
      <c r="U14" s="8">
        <v>9</v>
      </c>
      <c r="V14" s="8">
        <v>10</v>
      </c>
      <c r="W14" s="8">
        <v>8</v>
      </c>
      <c r="X14" s="12" t="s">
        <v>11</v>
      </c>
      <c r="Y14" s="8">
        <v>0.1307520611224645</v>
      </c>
    </row>
    <row r="15" spans="1:25" ht="11.25">
      <c r="A15" s="12" t="s">
        <v>2</v>
      </c>
      <c r="B15" s="8">
        <v>0.7682</v>
      </c>
      <c r="C15" s="8">
        <f t="shared" si="0"/>
        <v>5</v>
      </c>
      <c r="D15" s="5">
        <v>1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1</v>
      </c>
      <c r="N15" s="5">
        <v>1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8">
        <v>0</v>
      </c>
      <c r="V15" s="8">
        <v>2</v>
      </c>
      <c r="W15" s="8">
        <v>0</v>
      </c>
      <c r="X15" s="12" t="s">
        <v>2</v>
      </c>
      <c r="Y15" s="8">
        <v>0.8642565233474324</v>
      </c>
    </row>
    <row r="16" spans="1:25" ht="11.25">
      <c r="A16" s="12" t="s">
        <v>1</v>
      </c>
      <c r="B16" s="8">
        <v>0.14175</v>
      </c>
      <c r="C16" s="8">
        <f t="shared" si="0"/>
        <v>3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1</v>
      </c>
      <c r="J16" s="5">
        <v>1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1</v>
      </c>
      <c r="S16" s="5">
        <v>0</v>
      </c>
      <c r="T16" s="5">
        <v>0</v>
      </c>
      <c r="U16" s="8">
        <v>0</v>
      </c>
      <c r="V16" s="8">
        <v>0</v>
      </c>
      <c r="W16" s="8">
        <v>0</v>
      </c>
      <c r="X16" s="12" t="s">
        <v>1</v>
      </c>
      <c r="Y16" s="8">
        <v>0.14175501131036522</v>
      </c>
    </row>
    <row r="17" spans="1:25" ht="11.25">
      <c r="A17" s="12" t="s">
        <v>17</v>
      </c>
      <c r="B17" s="8">
        <v>5.055</v>
      </c>
      <c r="C17" s="8">
        <f t="shared" si="0"/>
        <v>18</v>
      </c>
      <c r="D17" s="5">
        <v>1</v>
      </c>
      <c r="E17" s="5">
        <v>0</v>
      </c>
      <c r="F17" s="5">
        <v>0</v>
      </c>
      <c r="G17" s="5">
        <v>0</v>
      </c>
      <c r="H17" s="5">
        <v>5</v>
      </c>
      <c r="I17" s="5">
        <v>0</v>
      </c>
      <c r="J17" s="5">
        <v>1</v>
      </c>
      <c r="K17" s="5">
        <v>3</v>
      </c>
      <c r="L17" s="5">
        <v>2</v>
      </c>
      <c r="M17" s="5">
        <v>0</v>
      </c>
      <c r="N17" s="5">
        <v>0</v>
      </c>
      <c r="O17" s="5">
        <v>1</v>
      </c>
      <c r="P17" s="5">
        <v>0</v>
      </c>
      <c r="Q17" s="5">
        <v>1</v>
      </c>
      <c r="R17" s="5">
        <v>0</v>
      </c>
      <c r="S17" s="5">
        <v>0</v>
      </c>
      <c r="T17" s="5">
        <v>0</v>
      </c>
      <c r="U17" s="8">
        <v>2</v>
      </c>
      <c r="V17" s="8">
        <v>1</v>
      </c>
      <c r="W17" s="8">
        <v>1</v>
      </c>
      <c r="X17" s="12" t="s">
        <v>17</v>
      </c>
      <c r="Y17" s="8">
        <v>0.014867721384148212</v>
      </c>
    </row>
    <row r="18" spans="1:25" ht="11.25">
      <c r="A18" s="12" t="s">
        <v>15</v>
      </c>
      <c r="B18" s="8">
        <v>1.182</v>
      </c>
      <c r="C18" s="8">
        <f t="shared" si="0"/>
        <v>10</v>
      </c>
      <c r="D18" s="5">
        <v>0</v>
      </c>
      <c r="E18" s="5">
        <v>0</v>
      </c>
      <c r="F18" s="5">
        <v>1</v>
      </c>
      <c r="G18" s="5">
        <v>0</v>
      </c>
      <c r="H18" s="5">
        <v>0</v>
      </c>
      <c r="I18" s="5">
        <v>3</v>
      </c>
      <c r="J18" s="5">
        <v>1</v>
      </c>
      <c r="K18" s="5">
        <v>0</v>
      </c>
      <c r="L18" s="5">
        <v>0</v>
      </c>
      <c r="M18" s="5">
        <v>0</v>
      </c>
      <c r="N18" s="5">
        <v>0</v>
      </c>
      <c r="O18" s="5">
        <v>1</v>
      </c>
      <c r="P18" s="5">
        <v>1</v>
      </c>
      <c r="Q18" s="5">
        <v>0</v>
      </c>
      <c r="R18" s="5">
        <v>0</v>
      </c>
      <c r="S18" s="5">
        <v>0</v>
      </c>
      <c r="T18" s="5">
        <v>0</v>
      </c>
      <c r="U18" s="8">
        <v>2</v>
      </c>
      <c r="V18" s="8">
        <v>0</v>
      </c>
      <c r="W18" s="8">
        <v>1</v>
      </c>
      <c r="X18" s="12" t="s">
        <v>15</v>
      </c>
      <c r="Y18" s="8">
        <v>0.8667941362843717</v>
      </c>
    </row>
    <row r="19" spans="1:25" ht="11.25">
      <c r="A19" s="12" t="s">
        <v>8</v>
      </c>
      <c r="B19" s="8">
        <v>0.0217</v>
      </c>
      <c r="C19" s="8">
        <f t="shared" si="0"/>
        <v>9</v>
      </c>
      <c r="D19" s="5">
        <v>0</v>
      </c>
      <c r="E19" s="5">
        <v>0</v>
      </c>
      <c r="F19" s="5">
        <v>1</v>
      </c>
      <c r="G19" s="5">
        <v>2</v>
      </c>
      <c r="H19" s="5">
        <v>1</v>
      </c>
      <c r="I19" s="5">
        <v>0</v>
      </c>
      <c r="J19" s="5">
        <v>2</v>
      </c>
      <c r="K19" s="5">
        <v>0</v>
      </c>
      <c r="L19" s="5">
        <v>0</v>
      </c>
      <c r="M19" s="5">
        <v>0</v>
      </c>
      <c r="N19" s="5">
        <v>0</v>
      </c>
      <c r="O19" s="5">
        <v>1</v>
      </c>
      <c r="P19" s="5">
        <v>0</v>
      </c>
      <c r="Q19" s="5">
        <v>0</v>
      </c>
      <c r="R19" s="5">
        <v>1</v>
      </c>
      <c r="S19" s="5">
        <v>0</v>
      </c>
      <c r="T19" s="5">
        <v>1</v>
      </c>
      <c r="U19" s="8">
        <v>0</v>
      </c>
      <c r="V19" s="8">
        <v>0</v>
      </c>
      <c r="W19" s="8">
        <v>0</v>
      </c>
      <c r="X19" s="12" t="s">
        <v>8</v>
      </c>
      <c r="Y19" s="8">
        <v>0.016703758636268315</v>
      </c>
    </row>
    <row r="20" spans="1:25" ht="11.25">
      <c r="A20" s="12" t="s">
        <v>10</v>
      </c>
      <c r="B20" s="8">
        <v>0.19822</v>
      </c>
      <c r="C20" s="8">
        <f t="shared" si="0"/>
        <v>164</v>
      </c>
      <c r="D20" s="5">
        <v>3</v>
      </c>
      <c r="E20" s="5">
        <v>5</v>
      </c>
      <c r="F20" s="5">
        <v>4</v>
      </c>
      <c r="G20" s="5">
        <v>8</v>
      </c>
      <c r="H20" s="5">
        <v>8</v>
      </c>
      <c r="I20" s="5">
        <v>7</v>
      </c>
      <c r="J20" s="5">
        <v>3</v>
      </c>
      <c r="K20" s="5">
        <v>5</v>
      </c>
      <c r="L20" s="5">
        <v>5</v>
      </c>
      <c r="M20" s="5">
        <v>4</v>
      </c>
      <c r="N20" s="5">
        <v>9</v>
      </c>
      <c r="O20" s="5">
        <v>5</v>
      </c>
      <c r="P20" s="5">
        <v>11</v>
      </c>
      <c r="Q20" s="5">
        <v>10</v>
      </c>
      <c r="R20" s="5">
        <v>17</v>
      </c>
      <c r="S20" s="5">
        <v>11</v>
      </c>
      <c r="T20" s="5">
        <v>14</v>
      </c>
      <c r="U20" s="8">
        <v>17</v>
      </c>
      <c r="V20" s="8">
        <v>10</v>
      </c>
      <c r="W20" s="8">
        <v>8</v>
      </c>
      <c r="X20" s="12" t="s">
        <v>10</v>
      </c>
      <c r="Y20" s="8">
        <v>0.19747484078394417</v>
      </c>
    </row>
    <row r="21" spans="1:25" ht="11.25">
      <c r="A21" s="12" t="s">
        <v>18</v>
      </c>
      <c r="B21" s="8">
        <v>13.3355</v>
      </c>
      <c r="C21" s="8">
        <f t="shared" si="0"/>
        <v>11</v>
      </c>
      <c r="D21" s="5">
        <v>0</v>
      </c>
      <c r="E21" s="5">
        <v>0</v>
      </c>
      <c r="F21" s="5">
        <v>1</v>
      </c>
      <c r="G21" s="5">
        <v>0</v>
      </c>
      <c r="H21" s="5">
        <v>1</v>
      </c>
      <c r="I21" s="5">
        <v>2</v>
      </c>
      <c r="J21" s="5">
        <v>1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1</v>
      </c>
      <c r="Q21" s="5">
        <v>2</v>
      </c>
      <c r="R21" s="5">
        <v>0</v>
      </c>
      <c r="S21" s="5">
        <v>1</v>
      </c>
      <c r="T21" s="5">
        <v>0</v>
      </c>
      <c r="U21" s="8">
        <v>0</v>
      </c>
      <c r="V21" s="8">
        <v>2</v>
      </c>
      <c r="W21" s="8">
        <v>0</v>
      </c>
      <c r="X21" s="12" t="s">
        <v>36</v>
      </c>
      <c r="Y21" s="8">
        <v>0.19301669919757106</v>
      </c>
    </row>
    <row r="22" spans="1:25" ht="11.25">
      <c r="A22" s="23" t="s">
        <v>7</v>
      </c>
      <c r="B22" s="8">
        <v>15.8803</v>
      </c>
      <c r="C22" s="8">
        <f t="shared" si="0"/>
        <v>20</v>
      </c>
      <c r="D22" s="5">
        <v>0</v>
      </c>
      <c r="E22" s="5">
        <v>0</v>
      </c>
      <c r="F22" s="5">
        <v>3</v>
      </c>
      <c r="G22" s="5">
        <v>3</v>
      </c>
      <c r="H22" s="5">
        <v>4</v>
      </c>
      <c r="I22" s="5">
        <v>1</v>
      </c>
      <c r="J22" s="5">
        <v>2</v>
      </c>
      <c r="K22" s="5">
        <v>0</v>
      </c>
      <c r="L22" s="5">
        <v>2</v>
      </c>
      <c r="M22" s="5">
        <v>1</v>
      </c>
      <c r="N22" s="5">
        <v>1</v>
      </c>
      <c r="O22" s="5">
        <v>1</v>
      </c>
      <c r="P22" s="5">
        <v>0</v>
      </c>
      <c r="Q22" s="5">
        <v>1</v>
      </c>
      <c r="R22" s="5">
        <v>0</v>
      </c>
      <c r="S22" s="5">
        <v>1</v>
      </c>
      <c r="T22" s="5">
        <v>0</v>
      </c>
      <c r="U22" s="8">
        <v>0</v>
      </c>
      <c r="V22" s="8">
        <v>0</v>
      </c>
      <c r="W22" s="8">
        <v>0</v>
      </c>
      <c r="X22" s="12" t="s">
        <v>7</v>
      </c>
      <c r="Y22" s="8">
        <v>65.18</v>
      </c>
    </row>
    <row r="23" spans="1:25" ht="11.25">
      <c r="A23" s="12" t="s">
        <v>6</v>
      </c>
      <c r="B23" s="8">
        <v>0.17813</v>
      </c>
      <c r="C23" s="8">
        <f t="shared" si="0"/>
        <v>2</v>
      </c>
      <c r="D23" s="5">
        <v>1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1</v>
      </c>
      <c r="T23" s="5">
        <v>0</v>
      </c>
      <c r="U23" s="8">
        <v>0</v>
      </c>
      <c r="V23" s="8">
        <v>0</v>
      </c>
      <c r="W23" s="8">
        <v>0</v>
      </c>
      <c r="X23" s="12" t="s">
        <v>6</v>
      </c>
      <c r="Y23" s="8">
        <v>0.17182179131412853</v>
      </c>
    </row>
    <row r="24" spans="1:24" ht="11.25">
      <c r="A24" s="17" t="s">
        <v>25</v>
      </c>
      <c r="C24" s="8">
        <f>SUM(C2:C23)</f>
        <v>682</v>
      </c>
      <c r="D24" s="2">
        <f>($B2*D2)+($B3*D3)+($B4*D4)+($B5*D5)+($B6*D6)+($B7*D7)+($B8*D8)+($B10*D10)+($B11*D11)+($B12*D12)+($B13*D13)+($B14*D14)+($B15*D15)+($B16*D16)+($B17*D17)+($B18*D18)+($B19*D19)+($B20*D20)+(23*D21)+($B22*D22)+($B23*D23)</f>
        <v>234.40156000000002</v>
      </c>
      <c r="E24" s="2">
        <f aca="true" t="shared" si="1" ref="E24:W24">($B2*E2)+($B3*E3)+($B4*E4)+($B5*E5)+($B6*E6)+($B7*E7)+($B8*E8)+($B10*E10)+($B11*E11)+($B12*E12)+($B13*E13)+($B14*E14)+($B15*E15)+($B16*E16)+($B17*E17)+($B18*E18)+($B19*E19)+($B20*E20)+(23*E21)+($B22*E22)+($B23*E23)</f>
        <v>144.41676999999999</v>
      </c>
      <c r="F24" s="2">
        <f t="shared" si="1"/>
        <v>310.05269</v>
      </c>
      <c r="G24" s="2">
        <f t="shared" si="1"/>
        <v>118.39626</v>
      </c>
      <c r="H24" s="2">
        <f t="shared" si="1"/>
        <v>333.8768500000001</v>
      </c>
      <c r="I24" s="2">
        <f t="shared" si="1"/>
        <v>220.87503</v>
      </c>
      <c r="J24" s="2">
        <f t="shared" si="1"/>
        <v>364.42272</v>
      </c>
      <c r="K24" s="2">
        <f t="shared" si="1"/>
        <v>134.94356</v>
      </c>
      <c r="L24" s="2">
        <f t="shared" si="1"/>
        <v>78.68377</v>
      </c>
      <c r="M24" s="2">
        <f t="shared" si="1"/>
        <v>320.04067999999995</v>
      </c>
      <c r="N24" s="2">
        <f t="shared" si="1"/>
        <v>96.39105</v>
      </c>
      <c r="O24" s="2">
        <f t="shared" si="1"/>
        <v>90.29270000000001</v>
      </c>
      <c r="P24" s="2">
        <f t="shared" si="1"/>
        <v>426.8222900000001</v>
      </c>
      <c r="Q24" s="2">
        <f t="shared" si="1"/>
        <v>201.10203</v>
      </c>
      <c r="R24" s="2">
        <f t="shared" si="1"/>
        <v>138.71875000000003</v>
      </c>
      <c r="S24" s="2">
        <f t="shared" si="1"/>
        <v>78.05207999999999</v>
      </c>
      <c r="T24" s="2">
        <f t="shared" si="1"/>
        <v>5.60571</v>
      </c>
      <c r="U24" s="2">
        <f t="shared" si="1"/>
        <v>149.29532</v>
      </c>
      <c r="V24" s="2">
        <f t="shared" si="1"/>
        <v>122.37637000000001</v>
      </c>
      <c r="W24" s="2">
        <f t="shared" si="1"/>
        <v>11.733120000000001</v>
      </c>
      <c r="X24" s="17" t="s">
        <v>25</v>
      </c>
    </row>
    <row r="25" spans="1:25" ht="11.25">
      <c r="A25" s="16"/>
      <c r="B25" s="9"/>
      <c r="C25" s="9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6"/>
      <c r="V25" s="2"/>
      <c r="W25" s="2"/>
      <c r="X25" s="17"/>
      <c r="Y25" s="9"/>
    </row>
    <row r="26" spans="1:25" ht="11.25">
      <c r="A26" s="16"/>
      <c r="B26" s="9"/>
      <c r="C26" s="9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6"/>
      <c r="V26" s="2"/>
      <c r="W26" s="2"/>
      <c r="X26" s="17"/>
      <c r="Y26" s="9"/>
    </row>
    <row r="27" spans="1:25" ht="33.75">
      <c r="A27" s="4" t="s">
        <v>262</v>
      </c>
      <c r="B27" s="7" t="s">
        <v>21</v>
      </c>
      <c r="C27" s="4" t="s">
        <v>228</v>
      </c>
      <c r="D27" s="1">
        <v>1983</v>
      </c>
      <c r="E27" s="1">
        <v>1984</v>
      </c>
      <c r="F27" s="1">
        <v>1985</v>
      </c>
      <c r="G27" s="1">
        <v>1986</v>
      </c>
      <c r="H27" s="1">
        <v>1987</v>
      </c>
      <c r="I27" s="1">
        <v>1988</v>
      </c>
      <c r="J27" s="1">
        <v>1989</v>
      </c>
      <c r="K27" s="1">
        <v>1990</v>
      </c>
      <c r="L27" s="1">
        <v>1991</v>
      </c>
      <c r="M27" s="1">
        <v>1992</v>
      </c>
      <c r="N27" s="1">
        <v>1993</v>
      </c>
      <c r="O27" s="1">
        <v>1994</v>
      </c>
      <c r="P27" s="1">
        <v>1995</v>
      </c>
      <c r="Q27" s="1">
        <v>1996</v>
      </c>
      <c r="R27" s="1">
        <v>1997</v>
      </c>
      <c r="S27" s="1">
        <v>1998</v>
      </c>
      <c r="T27" s="1">
        <v>1999</v>
      </c>
      <c r="U27" s="6">
        <v>2000</v>
      </c>
      <c r="V27" s="6">
        <v>2001</v>
      </c>
      <c r="W27" s="6">
        <v>2002</v>
      </c>
      <c r="X27" s="4" t="s">
        <v>261</v>
      </c>
      <c r="Y27" s="9"/>
    </row>
    <row r="28" spans="1:25" ht="11.25">
      <c r="A28" s="12" t="s">
        <v>26</v>
      </c>
      <c r="B28" s="9">
        <v>0.00486</v>
      </c>
      <c r="C28" s="8">
        <f aca="true" t="shared" si="2" ref="C28:C44">SUM(D28:W28)</f>
        <v>26</v>
      </c>
      <c r="D28" s="5">
        <v>2</v>
      </c>
      <c r="E28" s="5">
        <v>1</v>
      </c>
      <c r="F28" s="5">
        <v>3</v>
      </c>
      <c r="G28" s="5">
        <v>0</v>
      </c>
      <c r="H28" s="5">
        <v>1</v>
      </c>
      <c r="I28" s="5">
        <v>2</v>
      </c>
      <c r="J28" s="5">
        <v>1</v>
      </c>
      <c r="K28" s="5">
        <v>1</v>
      </c>
      <c r="L28" s="5">
        <v>1</v>
      </c>
      <c r="M28" s="5">
        <v>0</v>
      </c>
      <c r="N28" s="5">
        <v>0</v>
      </c>
      <c r="O28" s="5">
        <v>2</v>
      </c>
      <c r="P28" s="5">
        <v>1</v>
      </c>
      <c r="Q28" s="5">
        <v>1</v>
      </c>
      <c r="R28" s="5">
        <v>1</v>
      </c>
      <c r="S28" s="5">
        <v>0</v>
      </c>
      <c r="T28" s="5">
        <v>3</v>
      </c>
      <c r="U28" s="8">
        <v>1</v>
      </c>
      <c r="V28" s="5">
        <v>2</v>
      </c>
      <c r="W28" s="5">
        <v>3</v>
      </c>
      <c r="X28" s="12" t="s">
        <v>26</v>
      </c>
      <c r="Y28" s="9"/>
    </row>
    <row r="29" spans="1:25" ht="11.25">
      <c r="A29" s="16" t="s">
        <v>20</v>
      </c>
      <c r="B29" s="9">
        <v>0</v>
      </c>
      <c r="C29" s="8">
        <f t="shared" si="2"/>
        <v>2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1</v>
      </c>
      <c r="S29" s="2">
        <v>0</v>
      </c>
      <c r="T29" s="2">
        <v>0</v>
      </c>
      <c r="U29" s="6">
        <v>0</v>
      </c>
      <c r="V29" s="2">
        <v>0</v>
      </c>
      <c r="W29" s="2">
        <v>1</v>
      </c>
      <c r="X29" s="16" t="s">
        <v>20</v>
      </c>
      <c r="Y29" s="9"/>
    </row>
    <row r="30" spans="1:25" ht="11.25">
      <c r="A30" s="12" t="s">
        <v>33</v>
      </c>
      <c r="B30" s="9">
        <v>0</v>
      </c>
      <c r="C30" s="8">
        <f t="shared" si="2"/>
        <v>2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1</v>
      </c>
      <c r="U30" s="6">
        <v>0</v>
      </c>
      <c r="V30" s="2">
        <v>1</v>
      </c>
      <c r="W30" s="2">
        <v>0</v>
      </c>
      <c r="X30" s="12" t="s">
        <v>33</v>
      </c>
      <c r="Y30" s="9"/>
    </row>
    <row r="31" spans="1:25" ht="11.25">
      <c r="A31" s="12" t="s">
        <v>27</v>
      </c>
      <c r="B31" s="9">
        <v>4</v>
      </c>
      <c r="C31" s="8">
        <f t="shared" si="2"/>
        <v>1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1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6">
        <v>0</v>
      </c>
      <c r="V31" s="2">
        <v>0</v>
      </c>
      <c r="W31" s="2">
        <v>0</v>
      </c>
      <c r="X31" s="12" t="s">
        <v>27</v>
      </c>
      <c r="Y31" s="9"/>
    </row>
    <row r="32" spans="1:25" ht="11.25">
      <c r="A32" s="12" t="s">
        <v>264</v>
      </c>
      <c r="B32" s="9">
        <v>0.0383</v>
      </c>
      <c r="C32" s="8">
        <f t="shared" si="2"/>
        <v>2</v>
      </c>
      <c r="D32" s="2">
        <v>0</v>
      </c>
      <c r="E32" s="2">
        <v>0</v>
      </c>
      <c r="F32" s="2">
        <v>0</v>
      </c>
      <c r="G32" s="2">
        <v>0</v>
      </c>
      <c r="H32" s="2">
        <v>1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1</v>
      </c>
      <c r="R32" s="2">
        <v>0</v>
      </c>
      <c r="S32" s="2">
        <v>0</v>
      </c>
      <c r="T32" s="2">
        <v>0</v>
      </c>
      <c r="U32" s="6">
        <v>0</v>
      </c>
      <c r="V32" s="2">
        <v>0</v>
      </c>
      <c r="W32" s="2">
        <v>0</v>
      </c>
      <c r="X32" s="12" t="s">
        <v>9</v>
      </c>
      <c r="Y32" s="9"/>
    </row>
    <row r="33" spans="1:25" ht="11.25">
      <c r="A33" s="12" t="s">
        <v>19</v>
      </c>
      <c r="B33" s="9">
        <v>0</v>
      </c>
      <c r="C33" s="8">
        <f t="shared" si="2"/>
        <v>2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2</v>
      </c>
      <c r="R33" s="2">
        <v>0</v>
      </c>
      <c r="S33" s="2">
        <v>0</v>
      </c>
      <c r="T33" s="2">
        <v>0</v>
      </c>
      <c r="U33" s="6">
        <v>0</v>
      </c>
      <c r="V33" s="2">
        <v>0</v>
      </c>
      <c r="W33" s="2">
        <v>0</v>
      </c>
      <c r="X33" s="12" t="s">
        <v>19</v>
      </c>
      <c r="Y33" s="9"/>
    </row>
    <row r="34" spans="1:25" ht="11.25">
      <c r="A34" s="12" t="s">
        <v>29</v>
      </c>
      <c r="B34" s="85">
        <v>1.0073</v>
      </c>
      <c r="C34" s="8">
        <f t="shared" si="2"/>
        <v>8</v>
      </c>
      <c r="D34" s="5">
        <v>0</v>
      </c>
      <c r="E34" s="5">
        <v>0</v>
      </c>
      <c r="F34" s="5">
        <v>2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1</v>
      </c>
      <c r="M34" s="5">
        <v>0</v>
      </c>
      <c r="N34" s="5">
        <v>0</v>
      </c>
      <c r="O34" s="5">
        <v>0</v>
      </c>
      <c r="P34" s="5">
        <v>1</v>
      </c>
      <c r="Q34" s="5">
        <v>0</v>
      </c>
      <c r="R34" s="5">
        <v>0</v>
      </c>
      <c r="S34" s="5">
        <v>2</v>
      </c>
      <c r="T34" s="5">
        <v>2</v>
      </c>
      <c r="U34" s="5">
        <v>0</v>
      </c>
      <c r="V34" s="5">
        <v>0</v>
      </c>
      <c r="W34" s="5">
        <v>0</v>
      </c>
      <c r="X34" s="12" t="s">
        <v>29</v>
      </c>
      <c r="Y34" s="9"/>
    </row>
    <row r="35" spans="1:25" ht="11.25">
      <c r="A35" s="12" t="s">
        <v>30</v>
      </c>
      <c r="B35" s="9">
        <v>7.2767</v>
      </c>
      <c r="C35" s="8">
        <f>SUM(D35:W35)</f>
        <v>14</v>
      </c>
      <c r="D35" s="2">
        <v>1</v>
      </c>
      <c r="E35" s="2">
        <v>1</v>
      </c>
      <c r="F35" s="2">
        <v>2</v>
      </c>
      <c r="G35" s="2">
        <v>1</v>
      </c>
      <c r="H35" s="2">
        <v>0</v>
      </c>
      <c r="I35" s="2">
        <v>0</v>
      </c>
      <c r="J35" s="2">
        <v>1</v>
      </c>
      <c r="K35" s="2">
        <v>1</v>
      </c>
      <c r="L35" s="2">
        <v>1</v>
      </c>
      <c r="M35" s="2">
        <v>1</v>
      </c>
      <c r="N35" s="2">
        <v>0</v>
      </c>
      <c r="O35" s="2">
        <v>0</v>
      </c>
      <c r="P35" s="2">
        <v>0</v>
      </c>
      <c r="Q35" s="2">
        <v>2</v>
      </c>
      <c r="R35" s="2">
        <v>1</v>
      </c>
      <c r="S35" s="2">
        <v>1</v>
      </c>
      <c r="T35" s="2">
        <v>0</v>
      </c>
      <c r="U35" s="6">
        <v>1</v>
      </c>
      <c r="V35" s="2">
        <v>0</v>
      </c>
      <c r="W35" s="2">
        <v>0</v>
      </c>
      <c r="X35" s="12" t="s">
        <v>30</v>
      </c>
      <c r="Y35" s="9"/>
    </row>
    <row r="36" spans="1:25" ht="11.25">
      <c r="A36" s="12" t="s">
        <v>32</v>
      </c>
      <c r="B36" s="9">
        <v>0.41532</v>
      </c>
      <c r="C36" s="8">
        <f t="shared" si="2"/>
        <v>5</v>
      </c>
      <c r="D36" s="2">
        <v>1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1</v>
      </c>
      <c r="K36" s="2">
        <v>0</v>
      </c>
      <c r="L36" s="2">
        <v>0</v>
      </c>
      <c r="M36" s="2">
        <v>1</v>
      </c>
      <c r="N36" s="2">
        <v>0</v>
      </c>
      <c r="O36" s="2">
        <v>1</v>
      </c>
      <c r="P36" s="2">
        <v>0</v>
      </c>
      <c r="Q36" s="2">
        <v>0</v>
      </c>
      <c r="R36" s="2">
        <v>1</v>
      </c>
      <c r="S36" s="2">
        <v>0</v>
      </c>
      <c r="T36" s="2">
        <v>0</v>
      </c>
      <c r="U36" s="6">
        <v>0</v>
      </c>
      <c r="V36" s="2">
        <v>0</v>
      </c>
      <c r="W36" s="2">
        <v>0</v>
      </c>
      <c r="X36" s="12" t="s">
        <v>32</v>
      </c>
      <c r="Y36" s="9"/>
    </row>
    <row r="37" spans="1:25" ht="11.25">
      <c r="A37" s="12" t="s">
        <v>11</v>
      </c>
      <c r="B37" s="9">
        <v>0.0851</v>
      </c>
      <c r="C37" s="8">
        <f t="shared" si="2"/>
        <v>16</v>
      </c>
      <c r="D37" s="2">
        <v>0</v>
      </c>
      <c r="E37" s="2">
        <v>0</v>
      </c>
      <c r="F37" s="2">
        <v>0</v>
      </c>
      <c r="G37" s="2">
        <v>1</v>
      </c>
      <c r="H37" s="2">
        <v>1</v>
      </c>
      <c r="I37" s="2">
        <v>1</v>
      </c>
      <c r="J37" s="2">
        <v>1</v>
      </c>
      <c r="K37" s="2">
        <v>1</v>
      </c>
      <c r="L37" s="2">
        <v>1</v>
      </c>
      <c r="M37" s="2">
        <v>0</v>
      </c>
      <c r="N37" s="2">
        <v>0</v>
      </c>
      <c r="O37" s="2">
        <v>1</v>
      </c>
      <c r="P37" s="2">
        <v>0</v>
      </c>
      <c r="Q37" s="2">
        <v>0</v>
      </c>
      <c r="R37" s="2">
        <v>2</v>
      </c>
      <c r="S37" s="2">
        <v>3</v>
      </c>
      <c r="T37" s="2">
        <v>1</v>
      </c>
      <c r="U37" s="6">
        <v>2</v>
      </c>
      <c r="V37" s="2">
        <v>0</v>
      </c>
      <c r="W37" s="2">
        <v>1</v>
      </c>
      <c r="X37" s="12" t="s">
        <v>11</v>
      </c>
      <c r="Y37" s="9"/>
    </row>
    <row r="38" spans="1:25" ht="11.25">
      <c r="A38" s="12" t="s">
        <v>2</v>
      </c>
      <c r="B38" s="9">
        <v>0.0307</v>
      </c>
      <c r="C38" s="8">
        <f t="shared" si="2"/>
        <v>1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6">
        <v>0</v>
      </c>
      <c r="V38" s="2">
        <v>1</v>
      </c>
      <c r="W38" s="2">
        <v>0</v>
      </c>
      <c r="X38" s="12" t="s">
        <v>2</v>
      </c>
      <c r="Y38" s="9"/>
    </row>
    <row r="39" spans="1:25" ht="11.25">
      <c r="A39" s="12" t="s">
        <v>15</v>
      </c>
      <c r="B39" s="9">
        <v>0</v>
      </c>
      <c r="C39" s="8">
        <f t="shared" si="2"/>
        <v>3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1</v>
      </c>
      <c r="L39" s="2">
        <v>0</v>
      </c>
      <c r="M39" s="2">
        <v>0</v>
      </c>
      <c r="N39" s="2">
        <v>0</v>
      </c>
      <c r="O39" s="2">
        <v>0</v>
      </c>
      <c r="P39" s="2">
        <v>1</v>
      </c>
      <c r="Q39" s="2">
        <v>0</v>
      </c>
      <c r="R39" s="2">
        <v>0</v>
      </c>
      <c r="S39" s="2">
        <v>1</v>
      </c>
      <c r="T39" s="2">
        <v>0</v>
      </c>
      <c r="U39" s="6">
        <v>0</v>
      </c>
      <c r="V39" s="2">
        <v>0</v>
      </c>
      <c r="W39" s="2">
        <v>0</v>
      </c>
      <c r="X39" s="12" t="s">
        <v>15</v>
      </c>
      <c r="Y39" s="9"/>
    </row>
    <row r="40" spans="1:25" ht="11.25">
      <c r="A40" s="12" t="s">
        <v>8</v>
      </c>
      <c r="B40" s="9">
        <v>0</v>
      </c>
      <c r="C40" s="8">
        <f t="shared" si="2"/>
        <v>3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6">
        <v>2</v>
      </c>
      <c r="V40" s="2">
        <v>0</v>
      </c>
      <c r="W40" s="2">
        <v>1</v>
      </c>
      <c r="X40" s="12" t="s">
        <v>8</v>
      </c>
      <c r="Y40" s="9"/>
    </row>
    <row r="41" spans="1:25" ht="11.25">
      <c r="A41" s="12" t="s">
        <v>10</v>
      </c>
      <c r="B41" s="9">
        <v>0</v>
      </c>
      <c r="C41" s="8">
        <f t="shared" si="2"/>
        <v>1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1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6">
        <v>0</v>
      </c>
      <c r="V41" s="2">
        <v>0</v>
      </c>
      <c r="W41" s="2">
        <v>0</v>
      </c>
      <c r="X41" s="12" t="s">
        <v>10</v>
      </c>
      <c r="Y41" s="9"/>
    </row>
    <row r="42" spans="1:25" ht="11.25">
      <c r="A42" s="12" t="s">
        <v>18</v>
      </c>
      <c r="B42" s="9">
        <v>0</v>
      </c>
      <c r="C42" s="8">
        <f t="shared" si="2"/>
        <v>3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1</v>
      </c>
      <c r="M42" s="2">
        <v>0</v>
      </c>
      <c r="N42" s="2">
        <v>0</v>
      </c>
      <c r="O42" s="2">
        <v>0</v>
      </c>
      <c r="P42" s="2">
        <v>1</v>
      </c>
      <c r="Q42" s="2">
        <v>0</v>
      </c>
      <c r="R42" s="2">
        <v>0</v>
      </c>
      <c r="S42" s="2">
        <v>0</v>
      </c>
      <c r="T42" s="2">
        <v>1</v>
      </c>
      <c r="U42" s="6">
        <v>0</v>
      </c>
      <c r="V42" s="2">
        <v>0</v>
      </c>
      <c r="W42" s="2">
        <v>0</v>
      </c>
      <c r="X42" s="12" t="s">
        <v>35</v>
      </c>
      <c r="Y42" s="9"/>
    </row>
    <row r="43" spans="1:25" ht="11.25">
      <c r="A43" s="12" t="s">
        <v>7</v>
      </c>
      <c r="B43" s="9">
        <v>0.585</v>
      </c>
      <c r="C43" s="8">
        <f t="shared" si="2"/>
        <v>6</v>
      </c>
      <c r="D43" s="2">
        <v>0</v>
      </c>
      <c r="E43" s="2">
        <v>1</v>
      </c>
      <c r="F43" s="2">
        <v>0</v>
      </c>
      <c r="G43" s="2">
        <v>0</v>
      </c>
      <c r="H43" s="2">
        <v>1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1</v>
      </c>
      <c r="O43" s="2">
        <v>0</v>
      </c>
      <c r="P43" s="2">
        <v>1</v>
      </c>
      <c r="Q43" s="2">
        <v>0</v>
      </c>
      <c r="R43" s="2">
        <v>0</v>
      </c>
      <c r="S43" s="2">
        <v>0</v>
      </c>
      <c r="T43" s="2">
        <v>0</v>
      </c>
      <c r="U43" s="6">
        <v>0</v>
      </c>
      <c r="V43" s="2">
        <v>1</v>
      </c>
      <c r="W43" s="2">
        <v>1</v>
      </c>
      <c r="X43" s="12" t="s">
        <v>7</v>
      </c>
      <c r="Y43" s="9"/>
    </row>
    <row r="44" spans="1:25" ht="11.25">
      <c r="A44" s="12" t="s">
        <v>263</v>
      </c>
      <c r="B44" s="9">
        <v>2</v>
      </c>
      <c r="C44" s="8">
        <f t="shared" si="2"/>
        <v>1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1</v>
      </c>
      <c r="Q44" s="2">
        <v>0</v>
      </c>
      <c r="R44" s="2">
        <v>0</v>
      </c>
      <c r="S44" s="2">
        <v>0</v>
      </c>
      <c r="T44" s="2">
        <v>0</v>
      </c>
      <c r="U44" s="6">
        <v>0</v>
      </c>
      <c r="V44" s="2">
        <v>0</v>
      </c>
      <c r="W44" s="2">
        <v>0</v>
      </c>
      <c r="Y44" s="9"/>
    </row>
    <row r="45" spans="1:25" ht="11.25">
      <c r="A45" s="17" t="s">
        <v>25</v>
      </c>
      <c r="B45" s="9"/>
      <c r="C45" s="8">
        <f>SUM(C29:C43)</f>
        <v>69</v>
      </c>
      <c r="D45" s="2">
        <f>($B28*D28)+($B29*D29)+($B30*D30)+($B31*D31)+($B32*D32)+($B33*D33)+($B35*D35)+($B36*D36)+($B37*D37)+($B38*D38)+($B39*D39)+($B40*D40)+($B41*D41)+(23*D42)+($B43*D43)+($B44*D44)</f>
        <v>7.70174</v>
      </c>
      <c r="E45" s="2">
        <f aca="true" t="shared" si="3" ref="E45:W45">($B28*E28)+($B29*E29)+($B30*E30)+($B31*E31)+($B32*E32)+($B33*E33)+($B35*E35)+($B36*E36)+($B37*E37)+($B38*E38)+($B39*E39)+($B40*E40)+($B41*E41)+(23*E42)+($B43*E43)+($B44*E44)</f>
        <v>7.86656</v>
      </c>
      <c r="F45" s="2">
        <f t="shared" si="3"/>
        <v>14.56798</v>
      </c>
      <c r="G45" s="2">
        <f t="shared" si="3"/>
        <v>7.3618</v>
      </c>
      <c r="H45" s="2">
        <f t="shared" si="3"/>
        <v>0.71326</v>
      </c>
      <c r="I45" s="2">
        <f t="shared" si="3"/>
        <v>0.09481999999999999</v>
      </c>
      <c r="J45" s="2">
        <f t="shared" si="3"/>
        <v>11.781979999999999</v>
      </c>
      <c r="K45" s="2">
        <f t="shared" si="3"/>
        <v>7.3666599999999995</v>
      </c>
      <c r="L45" s="2">
        <f t="shared" si="3"/>
        <v>30.36666</v>
      </c>
      <c r="M45" s="2">
        <f t="shared" si="3"/>
        <v>7.69202</v>
      </c>
      <c r="N45" s="2">
        <f t="shared" si="3"/>
        <v>0.585</v>
      </c>
      <c r="O45" s="2">
        <f t="shared" si="3"/>
        <v>0.51014</v>
      </c>
      <c r="P45" s="2">
        <f t="shared" si="3"/>
        <v>25.58986</v>
      </c>
      <c r="Q45" s="2">
        <f t="shared" si="3"/>
        <v>14.59656</v>
      </c>
      <c r="R45" s="2">
        <f t="shared" si="3"/>
        <v>7.8670800000000005</v>
      </c>
      <c r="S45" s="2">
        <f t="shared" si="3"/>
        <v>7.532</v>
      </c>
      <c r="T45" s="2">
        <f t="shared" si="3"/>
        <v>23.09968</v>
      </c>
      <c r="U45" s="2">
        <f t="shared" si="3"/>
        <v>7.45176</v>
      </c>
      <c r="V45" s="2">
        <f t="shared" si="3"/>
        <v>0.62542</v>
      </c>
      <c r="W45" s="2">
        <f t="shared" si="3"/>
        <v>0.68468</v>
      </c>
      <c r="X45" s="17" t="s">
        <v>25</v>
      </c>
      <c r="Y45" s="9"/>
    </row>
    <row r="46" spans="1:25" ht="11.25">
      <c r="A46" s="16"/>
      <c r="B46" s="9"/>
      <c r="C46" s="9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6"/>
      <c r="V46" s="2"/>
      <c r="W46" s="2"/>
      <c r="X46" s="17"/>
      <c r="Y46" s="9"/>
    </row>
    <row r="47" spans="1:25" ht="11.25">
      <c r="A47" s="16" t="s">
        <v>266</v>
      </c>
      <c r="B47" s="9"/>
      <c r="C47" s="9"/>
      <c r="D47" s="2">
        <f>D24+D45</f>
        <v>242.10330000000002</v>
      </c>
      <c r="E47" s="2">
        <f aca="true" t="shared" si="4" ref="E47:W47">E24+E45</f>
        <v>152.28332999999998</v>
      </c>
      <c r="F47" s="2">
        <f t="shared" si="4"/>
        <v>324.62066999999996</v>
      </c>
      <c r="G47" s="2">
        <f t="shared" si="4"/>
        <v>125.75806</v>
      </c>
      <c r="H47" s="2">
        <f t="shared" si="4"/>
        <v>334.5901100000001</v>
      </c>
      <c r="I47" s="2">
        <f t="shared" si="4"/>
        <v>220.96985</v>
      </c>
      <c r="J47" s="2">
        <f t="shared" si="4"/>
        <v>376.2047</v>
      </c>
      <c r="K47" s="2">
        <f t="shared" si="4"/>
        <v>142.31022</v>
      </c>
      <c r="L47" s="2">
        <f t="shared" si="4"/>
        <v>109.05042999999999</v>
      </c>
      <c r="M47" s="2">
        <f t="shared" si="4"/>
        <v>327.73269999999997</v>
      </c>
      <c r="N47" s="2">
        <f t="shared" si="4"/>
        <v>96.97605</v>
      </c>
      <c r="O47" s="2">
        <f t="shared" si="4"/>
        <v>90.80284000000002</v>
      </c>
      <c r="P47" s="2">
        <f t="shared" si="4"/>
        <v>452.4121500000001</v>
      </c>
      <c r="Q47" s="2">
        <f t="shared" si="4"/>
        <v>215.69859000000002</v>
      </c>
      <c r="R47" s="2">
        <f t="shared" si="4"/>
        <v>146.58583000000002</v>
      </c>
      <c r="S47" s="2">
        <f t="shared" si="4"/>
        <v>85.58407999999999</v>
      </c>
      <c r="T47" s="2">
        <f t="shared" si="4"/>
        <v>28.70539</v>
      </c>
      <c r="U47" s="2">
        <f t="shared" si="4"/>
        <v>156.74708</v>
      </c>
      <c r="V47" s="2">
        <f t="shared" si="4"/>
        <v>123.00179000000001</v>
      </c>
      <c r="W47" s="2">
        <f t="shared" si="4"/>
        <v>12.417800000000002</v>
      </c>
      <c r="X47" s="17"/>
      <c r="Y47" s="9"/>
    </row>
    <row r="48" spans="1:25" ht="11.25">
      <c r="A48" s="16"/>
      <c r="B48" s="9"/>
      <c r="C48" s="9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6"/>
      <c r="V48" s="2"/>
      <c r="W48" s="2"/>
      <c r="X48" s="17"/>
      <c r="Y48" s="9"/>
    </row>
    <row r="49" spans="1:25" ht="11.25">
      <c r="A49" s="16"/>
      <c r="B49" s="9"/>
      <c r="C49" s="9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6"/>
      <c r="V49" s="2"/>
      <c r="W49" s="2"/>
      <c r="X49" s="17"/>
      <c r="Y49" s="9"/>
    </row>
    <row r="50" spans="1:25" ht="11.25">
      <c r="A50" s="17"/>
      <c r="B50" s="9"/>
      <c r="C50" s="9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6"/>
      <c r="V50" s="2"/>
      <c r="W50" s="2"/>
      <c r="X50" s="17"/>
      <c r="Y50" s="9"/>
    </row>
    <row r="51" spans="1:25" ht="33.75">
      <c r="A51" s="4" t="s">
        <v>257</v>
      </c>
      <c r="B51" s="7" t="s">
        <v>21</v>
      </c>
      <c r="C51" s="7" t="s">
        <v>229</v>
      </c>
      <c r="D51" s="1">
        <v>1983</v>
      </c>
      <c r="E51" s="1">
        <v>1984</v>
      </c>
      <c r="F51" s="1">
        <v>1985</v>
      </c>
      <c r="G51" s="1">
        <v>1986</v>
      </c>
      <c r="H51" s="1">
        <v>1987</v>
      </c>
      <c r="I51" s="1">
        <v>1988</v>
      </c>
      <c r="J51" s="1">
        <v>1989</v>
      </c>
      <c r="K51" s="1">
        <v>1990</v>
      </c>
      <c r="L51" s="1">
        <v>1991</v>
      </c>
      <c r="M51" s="1">
        <v>1992</v>
      </c>
      <c r="N51" s="1">
        <v>1993</v>
      </c>
      <c r="O51" s="1">
        <v>1994</v>
      </c>
      <c r="P51" s="1">
        <v>1995</v>
      </c>
      <c r="Q51" s="1">
        <v>1996</v>
      </c>
      <c r="R51" s="1">
        <v>1997</v>
      </c>
      <c r="S51" s="1">
        <v>1998</v>
      </c>
      <c r="T51" s="1">
        <v>1999</v>
      </c>
      <c r="U51" s="6">
        <v>2000</v>
      </c>
      <c r="V51" s="1">
        <v>2001</v>
      </c>
      <c r="W51" s="1">
        <v>2002</v>
      </c>
      <c r="X51" s="15" t="s">
        <v>23</v>
      </c>
      <c r="Y51" s="7" t="s">
        <v>21</v>
      </c>
    </row>
    <row r="52" spans="1:25" ht="11.25">
      <c r="A52" s="12" t="s">
        <v>26</v>
      </c>
      <c r="B52" s="4">
        <v>0.2350763396022017</v>
      </c>
      <c r="C52" s="8">
        <f aca="true" t="shared" si="5" ref="C52:C75">SUM(D52:W52)</f>
        <v>25</v>
      </c>
      <c r="D52" s="5">
        <v>3</v>
      </c>
      <c r="E52" s="5">
        <v>3</v>
      </c>
      <c r="F52" s="5">
        <v>0</v>
      </c>
      <c r="G52" s="5">
        <v>1</v>
      </c>
      <c r="H52" s="5">
        <v>0</v>
      </c>
      <c r="I52" s="5">
        <v>1</v>
      </c>
      <c r="J52" s="5">
        <v>2</v>
      </c>
      <c r="K52" s="5">
        <v>0</v>
      </c>
      <c r="L52" s="5">
        <v>2</v>
      </c>
      <c r="M52" s="5">
        <v>0</v>
      </c>
      <c r="N52" s="5">
        <v>0</v>
      </c>
      <c r="O52" s="5">
        <v>3</v>
      </c>
      <c r="P52" s="5">
        <v>1</v>
      </c>
      <c r="Q52" s="5">
        <v>0</v>
      </c>
      <c r="R52" s="5">
        <v>3</v>
      </c>
      <c r="S52" s="5">
        <v>1</v>
      </c>
      <c r="T52" s="5">
        <v>1</v>
      </c>
      <c r="U52" s="8">
        <v>2</v>
      </c>
      <c r="V52" s="5">
        <v>0</v>
      </c>
      <c r="W52" s="5">
        <v>2</v>
      </c>
      <c r="X52" s="12" t="s">
        <v>26</v>
      </c>
      <c r="Y52" s="4">
        <v>0.2350763396022017</v>
      </c>
    </row>
    <row r="53" spans="1:25" ht="11.25">
      <c r="A53" s="16" t="s">
        <v>20</v>
      </c>
      <c r="B53" s="8">
        <v>0</v>
      </c>
      <c r="C53" s="8">
        <f t="shared" si="5"/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8">
        <v>0</v>
      </c>
      <c r="V53" s="5">
        <v>0</v>
      </c>
      <c r="W53" s="5">
        <v>0</v>
      </c>
      <c r="X53" s="16" t="s">
        <v>20</v>
      </c>
      <c r="Y53" s="8">
        <v>0</v>
      </c>
    </row>
    <row r="54" spans="1:25" ht="11.25">
      <c r="A54" s="12" t="s">
        <v>16</v>
      </c>
      <c r="B54" s="8">
        <v>0</v>
      </c>
      <c r="C54" s="8">
        <f t="shared" si="5"/>
        <v>7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2</v>
      </c>
      <c r="U54" s="8">
        <v>4</v>
      </c>
      <c r="V54" s="5">
        <v>0</v>
      </c>
      <c r="W54" s="5">
        <v>1</v>
      </c>
      <c r="X54" s="12" t="s">
        <v>16</v>
      </c>
      <c r="Y54" s="8">
        <v>0</v>
      </c>
    </row>
    <row r="55" spans="1:25" ht="11.25">
      <c r="A55" s="12" t="s">
        <v>27</v>
      </c>
      <c r="B55" s="8">
        <v>4.686268010957665</v>
      </c>
      <c r="C55" s="8">
        <f t="shared" si="5"/>
        <v>25</v>
      </c>
      <c r="D55" s="5">
        <v>1</v>
      </c>
      <c r="E55" s="5">
        <v>1</v>
      </c>
      <c r="F55" s="5">
        <v>2</v>
      </c>
      <c r="G55" s="5">
        <v>0</v>
      </c>
      <c r="H55" s="5">
        <v>0</v>
      </c>
      <c r="I55" s="5">
        <v>0</v>
      </c>
      <c r="J55" s="5">
        <v>3</v>
      </c>
      <c r="K55" s="5">
        <v>1</v>
      </c>
      <c r="L55" s="5">
        <v>4</v>
      </c>
      <c r="M55" s="5">
        <v>4</v>
      </c>
      <c r="N55" s="5">
        <v>1</v>
      </c>
      <c r="O55" s="5">
        <v>1</v>
      </c>
      <c r="P55" s="5">
        <v>2</v>
      </c>
      <c r="Q55" s="5">
        <v>1</v>
      </c>
      <c r="R55" s="5">
        <v>1</v>
      </c>
      <c r="S55" s="5">
        <v>2</v>
      </c>
      <c r="T55" s="5">
        <v>1</v>
      </c>
      <c r="U55" s="8">
        <v>0</v>
      </c>
      <c r="V55" s="5">
        <v>0</v>
      </c>
      <c r="W55" s="5">
        <v>0</v>
      </c>
      <c r="X55" s="12" t="s">
        <v>27</v>
      </c>
      <c r="Y55" s="8">
        <v>4.686268010957665</v>
      </c>
    </row>
    <row r="56" spans="1:25" ht="11.25">
      <c r="A56" s="12" t="s">
        <v>28</v>
      </c>
      <c r="B56" s="8">
        <v>0</v>
      </c>
      <c r="C56" s="8">
        <f t="shared" si="5"/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8">
        <v>0</v>
      </c>
      <c r="V56" s="5">
        <v>0</v>
      </c>
      <c r="W56" s="5">
        <v>0</v>
      </c>
      <c r="X56" s="12" t="s">
        <v>28</v>
      </c>
      <c r="Y56" s="8">
        <v>0</v>
      </c>
    </row>
    <row r="57" spans="1:25" ht="11.25">
      <c r="A57" s="12" t="s">
        <v>9</v>
      </c>
      <c r="B57" s="8">
        <v>0.04789272030651342</v>
      </c>
      <c r="C57" s="8">
        <f t="shared" si="5"/>
        <v>3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1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1</v>
      </c>
      <c r="P57" s="5">
        <v>0</v>
      </c>
      <c r="Q57" s="5">
        <v>0</v>
      </c>
      <c r="R57" s="5">
        <v>0</v>
      </c>
      <c r="S57" s="5">
        <v>1</v>
      </c>
      <c r="T57" s="5">
        <v>0</v>
      </c>
      <c r="U57" s="8">
        <v>0</v>
      </c>
      <c r="V57" s="5">
        <v>0</v>
      </c>
      <c r="W57" s="5">
        <v>0</v>
      </c>
      <c r="X57" s="12" t="s">
        <v>9</v>
      </c>
      <c r="Y57" s="8">
        <v>0.04789272030651342</v>
      </c>
    </row>
    <row r="58" spans="1:25" ht="11.25">
      <c r="A58" s="12" t="s">
        <v>24</v>
      </c>
      <c r="B58" s="8">
        <v>0.02315618910446497</v>
      </c>
      <c r="C58" s="8">
        <f t="shared" si="5"/>
        <v>13</v>
      </c>
      <c r="D58" s="5">
        <v>4</v>
      </c>
      <c r="E58" s="5">
        <v>2</v>
      </c>
      <c r="F58" s="5">
        <v>1</v>
      </c>
      <c r="G58" s="5">
        <v>1</v>
      </c>
      <c r="H58" s="5">
        <v>0</v>
      </c>
      <c r="I58" s="5">
        <v>1</v>
      </c>
      <c r="J58" s="5">
        <v>1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1</v>
      </c>
      <c r="S58" s="5">
        <v>0</v>
      </c>
      <c r="T58" s="5">
        <v>1</v>
      </c>
      <c r="U58" s="8">
        <v>0</v>
      </c>
      <c r="V58" s="5">
        <v>0</v>
      </c>
      <c r="W58" s="5">
        <v>1</v>
      </c>
      <c r="X58" s="12" t="s">
        <v>24</v>
      </c>
      <c r="Y58" s="8">
        <v>0.02315618910446497</v>
      </c>
    </row>
    <row r="59" spans="1:25" ht="11.25">
      <c r="A59" s="12" t="s">
        <v>19</v>
      </c>
      <c r="B59" s="8">
        <v>0</v>
      </c>
      <c r="C59" s="8">
        <f t="shared" si="5"/>
        <v>4</v>
      </c>
      <c r="D59" s="5">
        <v>0</v>
      </c>
      <c r="E59" s="5">
        <v>1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1</v>
      </c>
      <c r="L59" s="5">
        <v>0</v>
      </c>
      <c r="M59" s="5">
        <v>0</v>
      </c>
      <c r="N59" s="5">
        <v>0</v>
      </c>
      <c r="O59" s="5">
        <v>0</v>
      </c>
      <c r="P59" s="5">
        <v>1</v>
      </c>
      <c r="Q59" s="5">
        <v>0</v>
      </c>
      <c r="R59" s="5">
        <v>0</v>
      </c>
      <c r="S59" s="5">
        <v>0</v>
      </c>
      <c r="T59" s="5">
        <v>0</v>
      </c>
      <c r="U59" s="8">
        <v>0</v>
      </c>
      <c r="V59" s="5">
        <v>0</v>
      </c>
      <c r="W59" s="5">
        <v>1</v>
      </c>
      <c r="X59" s="12" t="s">
        <v>19</v>
      </c>
      <c r="Y59" s="8">
        <v>0</v>
      </c>
    </row>
    <row r="60" spans="1:25" ht="11.25">
      <c r="A60" s="12" t="s">
        <v>29</v>
      </c>
      <c r="B60" s="8">
        <v>0.023607351193558095</v>
      </c>
      <c r="C60" s="8">
        <f t="shared" si="5"/>
        <v>19</v>
      </c>
      <c r="D60" s="5">
        <v>0</v>
      </c>
      <c r="E60" s="5">
        <v>2</v>
      </c>
      <c r="F60" s="5">
        <v>1</v>
      </c>
      <c r="G60" s="5">
        <v>2</v>
      </c>
      <c r="H60" s="5">
        <v>1</v>
      </c>
      <c r="I60" s="5">
        <v>0</v>
      </c>
      <c r="J60" s="5">
        <v>0</v>
      </c>
      <c r="K60" s="5">
        <v>1</v>
      </c>
      <c r="L60" s="5">
        <v>1</v>
      </c>
      <c r="M60" s="5">
        <v>2</v>
      </c>
      <c r="N60" s="5">
        <v>2</v>
      </c>
      <c r="O60" s="5">
        <v>0</v>
      </c>
      <c r="P60" s="5">
        <v>0</v>
      </c>
      <c r="Q60" s="5">
        <v>1</v>
      </c>
      <c r="R60" s="5">
        <v>2</v>
      </c>
      <c r="S60" s="5">
        <v>0</v>
      </c>
      <c r="T60" s="5">
        <v>1</v>
      </c>
      <c r="U60" s="8">
        <v>2</v>
      </c>
      <c r="V60" s="5">
        <v>1</v>
      </c>
      <c r="W60" s="5">
        <v>0</v>
      </c>
      <c r="X60" s="12" t="s">
        <v>29</v>
      </c>
      <c r="Y60" s="8">
        <v>0.023607351193558095</v>
      </c>
    </row>
    <row r="61" spans="1:25" ht="11.25">
      <c r="A61" s="12" t="s">
        <v>30</v>
      </c>
      <c r="B61" s="8">
        <v>3.500976265114196</v>
      </c>
      <c r="C61" s="8">
        <f t="shared" si="5"/>
        <v>34</v>
      </c>
      <c r="D61" s="5">
        <v>1</v>
      </c>
      <c r="E61" s="5">
        <v>4</v>
      </c>
      <c r="F61" s="5">
        <v>3</v>
      </c>
      <c r="G61" s="5">
        <v>0</v>
      </c>
      <c r="H61" s="5">
        <v>2</v>
      </c>
      <c r="I61" s="5">
        <v>0</v>
      </c>
      <c r="J61" s="5">
        <v>0</v>
      </c>
      <c r="K61" s="5">
        <v>3</v>
      </c>
      <c r="L61" s="5">
        <v>1</v>
      </c>
      <c r="M61" s="5">
        <v>4</v>
      </c>
      <c r="N61" s="5">
        <v>4</v>
      </c>
      <c r="O61" s="5">
        <v>0</v>
      </c>
      <c r="P61" s="5">
        <v>2</v>
      </c>
      <c r="Q61" s="5">
        <v>1</v>
      </c>
      <c r="R61" s="5">
        <v>2</v>
      </c>
      <c r="S61" s="5">
        <v>0</v>
      </c>
      <c r="T61" s="5">
        <v>4</v>
      </c>
      <c r="U61" s="8">
        <v>0</v>
      </c>
      <c r="V61" s="5">
        <v>3</v>
      </c>
      <c r="W61" s="5">
        <v>0</v>
      </c>
      <c r="X61" s="12" t="s">
        <v>30</v>
      </c>
      <c r="Y61" s="8">
        <v>3.500976265114196</v>
      </c>
    </row>
    <row r="62" spans="1:25" ht="11.25">
      <c r="A62" s="12" t="s">
        <v>31</v>
      </c>
      <c r="B62" s="8">
        <v>0.041020644468920335</v>
      </c>
      <c r="C62" s="8">
        <f t="shared" si="5"/>
        <v>2</v>
      </c>
      <c r="D62" s="5">
        <v>0</v>
      </c>
      <c r="E62" s="5">
        <v>0</v>
      </c>
      <c r="F62" s="5">
        <v>0</v>
      </c>
      <c r="G62" s="5">
        <v>0</v>
      </c>
      <c r="H62" s="5">
        <v>1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1</v>
      </c>
      <c r="S62" s="5">
        <v>0</v>
      </c>
      <c r="T62" s="5">
        <v>0</v>
      </c>
      <c r="U62" s="8">
        <v>0</v>
      </c>
      <c r="V62" s="5">
        <v>0</v>
      </c>
      <c r="W62" s="5">
        <v>0</v>
      </c>
      <c r="X62" s="12" t="s">
        <v>31</v>
      </c>
      <c r="Y62" s="8">
        <v>0.041020644468920335</v>
      </c>
    </row>
    <row r="63" spans="1:25" ht="11.25">
      <c r="A63" s="12" t="s">
        <v>32</v>
      </c>
      <c r="B63" s="8">
        <v>0</v>
      </c>
      <c r="C63" s="8">
        <f t="shared" si="5"/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8">
        <v>0</v>
      </c>
      <c r="V63" s="5">
        <v>0</v>
      </c>
      <c r="W63" s="5">
        <v>0</v>
      </c>
      <c r="X63" s="12" t="s">
        <v>32</v>
      </c>
      <c r="Y63" s="8">
        <v>0</v>
      </c>
    </row>
    <row r="64" spans="1:25" ht="11.25">
      <c r="A64" s="12" t="s">
        <v>11</v>
      </c>
      <c r="B64" s="8">
        <v>0</v>
      </c>
      <c r="C64" s="8">
        <f t="shared" si="5"/>
        <v>3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2</v>
      </c>
      <c r="R64" s="5">
        <v>0</v>
      </c>
      <c r="S64" s="5">
        <v>0</v>
      </c>
      <c r="T64" s="5">
        <v>0</v>
      </c>
      <c r="U64" s="8">
        <v>0</v>
      </c>
      <c r="V64" s="5">
        <v>0</v>
      </c>
      <c r="W64" s="5">
        <v>1</v>
      </c>
      <c r="X64" s="12" t="s">
        <v>11</v>
      </c>
      <c r="Y64" s="8">
        <v>0</v>
      </c>
    </row>
    <row r="65" spans="1:25" ht="11.25">
      <c r="A65" s="12" t="s">
        <v>2</v>
      </c>
      <c r="B65" s="8">
        <v>0</v>
      </c>
      <c r="C65" s="8">
        <f t="shared" si="5"/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8">
        <v>0</v>
      </c>
      <c r="V65" s="5">
        <v>0</v>
      </c>
      <c r="W65" s="5">
        <v>0</v>
      </c>
      <c r="X65" s="12" t="s">
        <v>2</v>
      </c>
      <c r="Y65" s="8">
        <v>0</v>
      </c>
    </row>
    <row r="66" spans="1:25" ht="11.25">
      <c r="A66" s="12" t="s">
        <v>1</v>
      </c>
      <c r="B66" s="8">
        <v>0</v>
      </c>
      <c r="C66" s="8">
        <f t="shared" si="5"/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8">
        <v>0</v>
      </c>
      <c r="V66" s="5">
        <v>0</v>
      </c>
      <c r="W66" s="5">
        <v>0</v>
      </c>
      <c r="X66" s="12" t="s">
        <v>1</v>
      </c>
      <c r="Y66" s="8">
        <v>0</v>
      </c>
    </row>
    <row r="67" spans="1:25" ht="11.25">
      <c r="A67" s="12" t="s">
        <v>17</v>
      </c>
      <c r="B67" s="8">
        <v>0.17178542178542178</v>
      </c>
      <c r="C67" s="8">
        <f t="shared" si="5"/>
        <v>6</v>
      </c>
      <c r="D67" s="5">
        <v>1</v>
      </c>
      <c r="E67" s="5">
        <v>0</v>
      </c>
      <c r="F67" s="5">
        <v>1</v>
      </c>
      <c r="G67" s="5">
        <v>0</v>
      </c>
      <c r="H67" s="5">
        <v>1</v>
      </c>
      <c r="I67" s="5">
        <v>1</v>
      </c>
      <c r="J67" s="5">
        <v>1</v>
      </c>
      <c r="K67" s="5">
        <v>0</v>
      </c>
      <c r="L67" s="5">
        <v>1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8">
        <v>0</v>
      </c>
      <c r="V67" s="5">
        <v>0</v>
      </c>
      <c r="W67" s="5">
        <v>0</v>
      </c>
      <c r="X67" s="12" t="s">
        <v>17</v>
      </c>
      <c r="Y67" s="8">
        <v>0.17178542178542178</v>
      </c>
    </row>
    <row r="68" spans="1:25" ht="11.25">
      <c r="A68" s="12" t="s">
        <v>15</v>
      </c>
      <c r="B68" s="8">
        <v>0</v>
      </c>
      <c r="C68" s="8">
        <f t="shared" si="5"/>
        <v>2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2</v>
      </c>
      <c r="S68" s="5">
        <v>0</v>
      </c>
      <c r="T68" s="5">
        <v>0</v>
      </c>
      <c r="U68" s="8">
        <v>0</v>
      </c>
      <c r="V68" s="5">
        <v>0</v>
      </c>
      <c r="W68" s="5">
        <v>0</v>
      </c>
      <c r="X68" s="12" t="s">
        <v>15</v>
      </c>
      <c r="Y68" s="8">
        <v>0</v>
      </c>
    </row>
    <row r="69" spans="1:25" ht="11.25">
      <c r="A69" s="12" t="s">
        <v>8</v>
      </c>
      <c r="B69" s="8">
        <v>0</v>
      </c>
      <c r="C69" s="8">
        <f t="shared" si="5"/>
        <v>1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8">
        <v>1</v>
      </c>
      <c r="V69" s="5">
        <v>0</v>
      </c>
      <c r="W69" s="5">
        <v>0</v>
      </c>
      <c r="X69" s="12" t="s">
        <v>8</v>
      </c>
      <c r="Y69" s="8">
        <v>0</v>
      </c>
    </row>
    <row r="70" spans="1:25" ht="11.25">
      <c r="A70" s="12" t="s">
        <v>10</v>
      </c>
      <c r="B70" s="8">
        <v>0</v>
      </c>
      <c r="C70" s="8">
        <f t="shared" si="5"/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8">
        <v>0</v>
      </c>
      <c r="V70" s="5">
        <v>0</v>
      </c>
      <c r="W70" s="5">
        <v>0</v>
      </c>
      <c r="X70" s="12" t="s">
        <v>10</v>
      </c>
      <c r="Y70" s="8">
        <v>0</v>
      </c>
    </row>
    <row r="71" spans="1:25" ht="11.25">
      <c r="A71" s="12" t="s">
        <v>18</v>
      </c>
      <c r="B71" s="8">
        <v>0</v>
      </c>
      <c r="C71" s="8">
        <f t="shared" si="5"/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8">
        <v>0</v>
      </c>
      <c r="V71" s="5">
        <v>0</v>
      </c>
      <c r="W71" s="5">
        <v>0</v>
      </c>
      <c r="X71" s="12" t="s">
        <v>18</v>
      </c>
      <c r="Y71" s="8">
        <v>0</v>
      </c>
    </row>
    <row r="72" spans="1:25" ht="11.25">
      <c r="A72" s="12" t="s">
        <v>35</v>
      </c>
      <c r="B72" s="8">
        <v>0</v>
      </c>
      <c r="C72" s="8">
        <f t="shared" si="5"/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8">
        <v>0</v>
      </c>
      <c r="V72" s="5">
        <v>0</v>
      </c>
      <c r="W72" s="5">
        <v>0</v>
      </c>
      <c r="X72" s="12" t="s">
        <v>35</v>
      </c>
      <c r="Y72" s="8">
        <v>0</v>
      </c>
    </row>
    <row r="73" spans="1:25" ht="11.25">
      <c r="A73" s="12" t="s">
        <v>36</v>
      </c>
      <c r="B73" s="8">
        <v>0</v>
      </c>
      <c r="C73" s="8">
        <f t="shared" si="5"/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8">
        <v>0</v>
      </c>
      <c r="V73" s="5">
        <v>0</v>
      </c>
      <c r="W73" s="5">
        <v>0</v>
      </c>
      <c r="X73" s="12" t="s">
        <v>36</v>
      </c>
      <c r="Y73" s="8">
        <v>0</v>
      </c>
    </row>
    <row r="74" spans="1:25" ht="11.25">
      <c r="A74" s="12" t="s">
        <v>7</v>
      </c>
      <c r="B74" s="8">
        <v>1.4699008536380394</v>
      </c>
      <c r="C74" s="8">
        <f t="shared" si="5"/>
        <v>37</v>
      </c>
      <c r="D74" s="5">
        <v>0</v>
      </c>
      <c r="E74" s="5">
        <v>0</v>
      </c>
      <c r="F74" s="5">
        <v>4</v>
      </c>
      <c r="G74" s="5">
        <v>0</v>
      </c>
      <c r="H74" s="5">
        <v>8</v>
      </c>
      <c r="I74" s="5">
        <v>1</v>
      </c>
      <c r="J74" s="5">
        <v>1</v>
      </c>
      <c r="K74" s="5">
        <v>1</v>
      </c>
      <c r="L74" s="5">
        <v>2</v>
      </c>
      <c r="M74" s="5">
        <v>4</v>
      </c>
      <c r="N74" s="5">
        <v>1</v>
      </c>
      <c r="O74" s="5">
        <v>0</v>
      </c>
      <c r="P74" s="5">
        <v>1</v>
      </c>
      <c r="Q74" s="5">
        <v>0</v>
      </c>
      <c r="R74" s="5">
        <v>2</v>
      </c>
      <c r="S74" s="5">
        <v>2</v>
      </c>
      <c r="T74" s="5">
        <v>3</v>
      </c>
      <c r="U74" s="8">
        <v>3</v>
      </c>
      <c r="V74" s="5">
        <v>3</v>
      </c>
      <c r="W74" s="5">
        <v>1</v>
      </c>
      <c r="X74" s="12" t="s">
        <v>7</v>
      </c>
      <c r="Y74" s="8">
        <v>1.4699008536380394</v>
      </c>
    </row>
    <row r="75" spans="1:25" ht="11.25">
      <c r="A75" s="12" t="s">
        <v>6</v>
      </c>
      <c r="B75" s="8">
        <v>0</v>
      </c>
      <c r="C75" s="8">
        <f t="shared" si="5"/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8">
        <v>0</v>
      </c>
      <c r="V75" s="5">
        <v>0</v>
      </c>
      <c r="W75" s="5">
        <v>0</v>
      </c>
      <c r="X75" s="12" t="s">
        <v>6</v>
      </c>
      <c r="Y75" s="8">
        <v>0</v>
      </c>
    </row>
    <row r="76" spans="3:23" ht="11.25">
      <c r="C76" s="8">
        <f>SUM(C52:C75)</f>
        <v>181</v>
      </c>
      <c r="D76" s="8">
        <f aca="true" t="shared" si="6" ref="D76:W76">SUM(D52:D75)</f>
        <v>10</v>
      </c>
      <c r="E76" s="8">
        <f t="shared" si="6"/>
        <v>13</v>
      </c>
      <c r="F76" s="8">
        <f t="shared" si="6"/>
        <v>12</v>
      </c>
      <c r="G76" s="8">
        <f t="shared" si="6"/>
        <v>4</v>
      </c>
      <c r="H76" s="8">
        <f t="shared" si="6"/>
        <v>13</v>
      </c>
      <c r="I76" s="8">
        <f t="shared" si="6"/>
        <v>5</v>
      </c>
      <c r="J76" s="8">
        <f t="shared" si="6"/>
        <v>8</v>
      </c>
      <c r="K76" s="8">
        <f t="shared" si="6"/>
        <v>7</v>
      </c>
      <c r="L76" s="8">
        <f t="shared" si="6"/>
        <v>11</v>
      </c>
      <c r="M76" s="8">
        <f t="shared" si="6"/>
        <v>14</v>
      </c>
      <c r="N76" s="8">
        <f t="shared" si="6"/>
        <v>8</v>
      </c>
      <c r="O76" s="8">
        <f t="shared" si="6"/>
        <v>5</v>
      </c>
      <c r="P76" s="8">
        <f t="shared" si="6"/>
        <v>7</v>
      </c>
      <c r="Q76" s="8">
        <f t="shared" si="6"/>
        <v>5</v>
      </c>
      <c r="R76" s="8">
        <f t="shared" si="6"/>
        <v>14</v>
      </c>
      <c r="S76" s="8">
        <f t="shared" si="6"/>
        <v>6</v>
      </c>
      <c r="T76" s="8">
        <f t="shared" si="6"/>
        <v>13</v>
      </c>
      <c r="U76" s="8">
        <f t="shared" si="6"/>
        <v>12</v>
      </c>
      <c r="V76" s="8">
        <f t="shared" si="6"/>
        <v>7</v>
      </c>
      <c r="W76" s="8">
        <f t="shared" si="6"/>
        <v>7</v>
      </c>
    </row>
    <row r="77" spans="4:23" ht="11.25">
      <c r="D77" s="2">
        <f aca="true" t="shared" si="7" ref="D77:W77">($B52*D52)+($B53*D53)+($B54*D54)+($B55*D55)+($B56*D56)+($B57*D57)+($B58*D58)+($B59*D59)+($B60*D60)+($B61*D61)+($B62*D62)+($B63*D63)+($B64*D64)+($B65*D65)+($B66*D66)+($B67*D67)+($B68*D68)+($B69*D69)+($B70*D70)+($B71*D71)+($B72*D72)+(23*D73)+($B74*D74)+($B75*D75)</f>
        <v>9.156883473081749</v>
      </c>
      <c r="E77" s="2">
        <f t="shared" si="7"/>
        <v>19.4889291708171</v>
      </c>
      <c r="F77" s="2">
        <f t="shared" si="7"/>
        <v>25.97361719389352</v>
      </c>
      <c r="G77" s="2">
        <f t="shared" si="7"/>
        <v>0.30544723109378286</v>
      </c>
      <c r="H77" s="2">
        <f t="shared" si="7"/>
        <v>18.997572776780608</v>
      </c>
      <c r="I77" s="2">
        <f t="shared" si="7"/>
        <v>1.9478115244366412</v>
      </c>
      <c r="J77" s="2">
        <f t="shared" si="7"/>
        <v>16.193799176605324</v>
      </c>
      <c r="K77" s="2">
        <f t="shared" si="7"/>
        <v>16.68270501113185</v>
      </c>
      <c r="L77" s="2">
        <f t="shared" si="7"/>
        <v>25.85139546840432</v>
      </c>
      <c r="M77" s="2">
        <f t="shared" si="7"/>
        <v>38.675795221226714</v>
      </c>
      <c r="N77" s="2">
        <f t="shared" si="7"/>
        <v>20.207288627439603</v>
      </c>
      <c r="O77" s="2">
        <f t="shared" si="7"/>
        <v>5.4393897500707835</v>
      </c>
      <c r="P77" s="2">
        <f t="shared" si="7"/>
        <v>18.079465745383963</v>
      </c>
      <c r="Q77" s="2">
        <f t="shared" si="7"/>
        <v>8.21085162726542</v>
      </c>
      <c r="R77" s="2">
        <f t="shared" si="7"/>
        <v>15.444642803229241</v>
      </c>
      <c r="S77" s="2">
        <f t="shared" si="7"/>
        <v>12.595306789100125</v>
      </c>
      <c r="T77" s="2">
        <f t="shared" si="7"/>
        <v>23.381715512228794</v>
      </c>
      <c r="U77" s="6">
        <f t="shared" si="7"/>
        <v>4.9270699425056375</v>
      </c>
      <c r="V77" s="2">
        <f t="shared" si="7"/>
        <v>14.936238707450263</v>
      </c>
      <c r="W77" s="2">
        <f t="shared" si="7"/>
        <v>1.9632097219469078</v>
      </c>
    </row>
    <row r="79" spans="4:23" ht="11.25">
      <c r="D79" s="5">
        <v>262.5196466580748</v>
      </c>
      <c r="E79" s="5">
        <v>289.91327850923136</v>
      </c>
      <c r="F79" s="5">
        <v>542.0707129449785</v>
      </c>
      <c r="G79" s="5">
        <v>422.61504842193</v>
      </c>
      <c r="H79" s="5">
        <v>656.0068236162329</v>
      </c>
      <c r="I79" s="5">
        <v>344.3766715947167</v>
      </c>
      <c r="J79" s="5">
        <v>428.89190760798783</v>
      </c>
      <c r="K79" s="5">
        <v>224.7493665659174</v>
      </c>
      <c r="L79" s="5">
        <v>423.08654304219465</v>
      </c>
      <c r="M79" s="5">
        <v>344.0250380847015</v>
      </c>
      <c r="N79" s="5">
        <v>332.218868504669</v>
      </c>
      <c r="O79" s="5">
        <v>323.35113037866034</v>
      </c>
      <c r="P79" s="5">
        <v>403.68522069524164</v>
      </c>
      <c r="Q79" s="5">
        <v>438.90466523604385</v>
      </c>
      <c r="R79" s="5">
        <v>391.484150652112</v>
      </c>
      <c r="S79" s="5">
        <v>313.6056582645805</v>
      </c>
      <c r="T79" s="5">
        <v>214.82873262101458</v>
      </c>
      <c r="U79" s="8">
        <v>521.9342588487436</v>
      </c>
      <c r="V79" s="5">
        <v>223.21122951220406</v>
      </c>
      <c r="W79" s="5">
        <v>198.89187710806783</v>
      </c>
    </row>
    <row r="80" spans="4:23" ht="11.25">
      <c r="D80" s="5">
        <v>9.156883473081749</v>
      </c>
      <c r="E80" s="5">
        <v>19.4889291708171</v>
      </c>
      <c r="F80" s="5">
        <v>25.97361719389352</v>
      </c>
      <c r="G80" s="5">
        <v>0.30544723109378286</v>
      </c>
      <c r="H80" s="5">
        <v>18.997572776780608</v>
      </c>
      <c r="I80" s="5">
        <v>1.9478115244366412</v>
      </c>
      <c r="J80" s="5">
        <v>16.193799176605324</v>
      </c>
      <c r="K80" s="5">
        <v>16.68270501113185</v>
      </c>
      <c r="L80" s="5">
        <v>25.85139546840432</v>
      </c>
      <c r="M80" s="5">
        <v>38.675795221226714</v>
      </c>
      <c r="N80" s="5">
        <v>20.207288627439603</v>
      </c>
      <c r="O80" s="5">
        <v>5.4393897500707835</v>
      </c>
      <c r="P80" s="5">
        <v>18.079465745383963</v>
      </c>
      <c r="Q80" s="5">
        <v>8.21085162726542</v>
      </c>
      <c r="R80" s="5">
        <v>15.444642803229241</v>
      </c>
      <c r="S80" s="5">
        <v>12.595306789100125</v>
      </c>
      <c r="T80" s="5">
        <v>23.381715512228794</v>
      </c>
      <c r="U80" s="8">
        <v>4.9270699425056375</v>
      </c>
      <c r="V80" s="5">
        <v>14.936238707450263</v>
      </c>
      <c r="W80" s="5">
        <v>1.9632097219469078</v>
      </c>
    </row>
    <row r="82" spans="1:3" ht="33.75">
      <c r="A82" s="4" t="s">
        <v>260</v>
      </c>
      <c r="B82" s="7" t="s">
        <v>21</v>
      </c>
      <c r="C82" s="7" t="s">
        <v>230</v>
      </c>
    </row>
    <row r="83" spans="1:25" ht="33.75">
      <c r="A83" s="12" t="s">
        <v>26</v>
      </c>
      <c r="B83" s="18">
        <v>0.07488429487179488</v>
      </c>
      <c r="C83" s="8">
        <f aca="true" t="shared" si="8" ref="C83:C100">SUM(D84:W84)</f>
        <v>311</v>
      </c>
      <c r="D83" s="1">
        <v>1983</v>
      </c>
      <c r="E83" s="1">
        <v>1984</v>
      </c>
      <c r="F83" s="1">
        <v>1985</v>
      </c>
      <c r="G83" s="1">
        <v>1986</v>
      </c>
      <c r="H83" s="1">
        <v>1987</v>
      </c>
      <c r="I83" s="1">
        <v>1988</v>
      </c>
      <c r="J83" s="1">
        <v>1989</v>
      </c>
      <c r="K83" s="1">
        <v>1990</v>
      </c>
      <c r="L83" s="1">
        <v>1991</v>
      </c>
      <c r="M83" s="1">
        <v>1992</v>
      </c>
      <c r="N83" s="1">
        <v>1993</v>
      </c>
      <c r="O83" s="1">
        <v>1994</v>
      </c>
      <c r="P83" s="1">
        <v>1995</v>
      </c>
      <c r="Q83" s="1">
        <v>1996</v>
      </c>
      <c r="R83" s="1">
        <v>1997</v>
      </c>
      <c r="S83" s="1">
        <v>1998</v>
      </c>
      <c r="T83" s="1">
        <v>1999</v>
      </c>
      <c r="U83" s="6">
        <v>2000</v>
      </c>
      <c r="V83" s="1">
        <v>2001</v>
      </c>
      <c r="W83" s="1">
        <v>2002</v>
      </c>
      <c r="X83" s="15" t="s">
        <v>37</v>
      </c>
      <c r="Y83" s="7" t="s">
        <v>21</v>
      </c>
    </row>
    <row r="84" spans="1:25" ht="11.25">
      <c r="A84" s="16" t="s">
        <v>20</v>
      </c>
      <c r="B84" s="18">
        <v>0.23406</v>
      </c>
      <c r="C84" s="8">
        <f t="shared" si="8"/>
        <v>5</v>
      </c>
      <c r="D84" s="5">
        <v>28</v>
      </c>
      <c r="E84" s="5">
        <v>34</v>
      </c>
      <c r="F84" s="5">
        <v>20</v>
      </c>
      <c r="G84" s="5">
        <v>24</v>
      </c>
      <c r="H84" s="5">
        <v>12</v>
      </c>
      <c r="I84" s="5">
        <v>16</v>
      </c>
      <c r="J84" s="5">
        <v>11</v>
      </c>
      <c r="K84" s="5">
        <v>11</v>
      </c>
      <c r="L84" s="5">
        <v>14</v>
      </c>
      <c r="M84" s="5">
        <v>13</v>
      </c>
      <c r="N84" s="5">
        <v>10</v>
      </c>
      <c r="O84" s="5">
        <v>13</v>
      </c>
      <c r="P84" s="5">
        <v>15</v>
      </c>
      <c r="Q84" s="5">
        <v>13</v>
      </c>
      <c r="R84" s="5">
        <v>9</v>
      </c>
      <c r="S84" s="5">
        <v>20</v>
      </c>
      <c r="T84" s="5">
        <v>13</v>
      </c>
      <c r="U84" s="8">
        <v>9</v>
      </c>
      <c r="V84" s="5">
        <v>14</v>
      </c>
      <c r="W84" s="5">
        <v>12</v>
      </c>
      <c r="X84" s="12" t="s">
        <v>26</v>
      </c>
      <c r="Y84" s="18">
        <v>0.07488429487179488</v>
      </c>
    </row>
    <row r="85" spans="1:25" ht="11.25">
      <c r="A85" s="12" t="s">
        <v>16</v>
      </c>
      <c r="B85" s="18">
        <v>0.0115</v>
      </c>
      <c r="C85" s="8">
        <f t="shared" si="8"/>
        <v>5</v>
      </c>
      <c r="D85" s="5">
        <v>0</v>
      </c>
      <c r="E85" s="5">
        <v>1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1</v>
      </c>
      <c r="L85" s="5">
        <v>0</v>
      </c>
      <c r="M85" s="5">
        <v>0</v>
      </c>
      <c r="N85" s="5">
        <v>0</v>
      </c>
      <c r="O85" s="5">
        <v>1</v>
      </c>
      <c r="P85" s="5">
        <v>1</v>
      </c>
      <c r="Q85" s="5">
        <v>0</v>
      </c>
      <c r="R85" s="5">
        <v>0</v>
      </c>
      <c r="S85" s="5">
        <v>0</v>
      </c>
      <c r="T85" s="5">
        <v>0</v>
      </c>
      <c r="U85" s="8">
        <v>0</v>
      </c>
      <c r="V85" s="5">
        <v>0</v>
      </c>
      <c r="W85" s="5">
        <v>1</v>
      </c>
      <c r="X85" s="16" t="s">
        <v>20</v>
      </c>
      <c r="Y85" s="18">
        <v>0.23406</v>
      </c>
    </row>
    <row r="86" spans="1:25" ht="11.25">
      <c r="A86" s="12" t="s">
        <v>27</v>
      </c>
      <c r="B86" s="18">
        <v>2.865834246575343</v>
      </c>
      <c r="C86" s="8">
        <f t="shared" si="8"/>
        <v>146</v>
      </c>
      <c r="D86" s="5">
        <v>2</v>
      </c>
      <c r="E86" s="5">
        <v>0</v>
      </c>
      <c r="F86" s="5">
        <v>0</v>
      </c>
      <c r="G86" s="5">
        <v>1</v>
      </c>
      <c r="H86" s="5">
        <v>0</v>
      </c>
      <c r="I86" s="5">
        <v>0</v>
      </c>
      <c r="J86" s="5">
        <v>1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1</v>
      </c>
      <c r="T86" s="5">
        <v>0</v>
      </c>
      <c r="U86" s="8">
        <v>0</v>
      </c>
      <c r="V86" s="5">
        <v>0</v>
      </c>
      <c r="W86" s="5">
        <v>0</v>
      </c>
      <c r="X86" s="12" t="s">
        <v>16</v>
      </c>
      <c r="Y86" s="18">
        <v>0.0115</v>
      </c>
    </row>
    <row r="87" spans="1:25" ht="11.25">
      <c r="A87" s="12" t="s">
        <v>38</v>
      </c>
      <c r="B87" s="18">
        <v>1.411935294117647</v>
      </c>
      <c r="C87" s="8">
        <f t="shared" si="8"/>
        <v>34</v>
      </c>
      <c r="D87" s="5">
        <v>7</v>
      </c>
      <c r="E87" s="5">
        <v>7</v>
      </c>
      <c r="F87" s="5">
        <v>10</v>
      </c>
      <c r="G87" s="5">
        <v>10</v>
      </c>
      <c r="H87" s="5">
        <v>7</v>
      </c>
      <c r="I87" s="5">
        <v>6</v>
      </c>
      <c r="J87" s="5">
        <v>9</v>
      </c>
      <c r="K87" s="5">
        <v>9</v>
      </c>
      <c r="L87" s="5">
        <v>7</v>
      </c>
      <c r="M87" s="5">
        <v>8</v>
      </c>
      <c r="N87" s="5">
        <v>8</v>
      </c>
      <c r="O87" s="5">
        <v>5</v>
      </c>
      <c r="P87" s="5">
        <v>6</v>
      </c>
      <c r="Q87" s="5">
        <v>10</v>
      </c>
      <c r="R87" s="5">
        <v>7</v>
      </c>
      <c r="S87" s="5">
        <v>8</v>
      </c>
      <c r="T87" s="5">
        <v>4</v>
      </c>
      <c r="U87" s="8">
        <v>7</v>
      </c>
      <c r="V87" s="5">
        <v>8</v>
      </c>
      <c r="W87" s="5">
        <v>3</v>
      </c>
      <c r="X87" s="12" t="s">
        <v>27</v>
      </c>
      <c r="Y87" s="18">
        <v>2.865834246575343</v>
      </c>
    </row>
    <row r="88" spans="1:25" ht="11.25">
      <c r="A88" s="12" t="s">
        <v>9</v>
      </c>
      <c r="B88" s="18">
        <v>0.8997783783783785</v>
      </c>
      <c r="C88" s="8">
        <f t="shared" si="8"/>
        <v>37</v>
      </c>
      <c r="D88" s="5">
        <v>0</v>
      </c>
      <c r="E88" s="5">
        <v>2</v>
      </c>
      <c r="F88" s="5">
        <v>8</v>
      </c>
      <c r="G88" s="5">
        <v>4</v>
      </c>
      <c r="H88" s="5">
        <v>1</v>
      </c>
      <c r="I88" s="5">
        <v>3</v>
      </c>
      <c r="J88" s="5">
        <v>1</v>
      </c>
      <c r="K88" s="5">
        <v>3</v>
      </c>
      <c r="L88" s="5">
        <v>0</v>
      </c>
      <c r="M88" s="5">
        <v>0</v>
      </c>
      <c r="N88" s="5">
        <v>2</v>
      </c>
      <c r="O88" s="5">
        <v>1</v>
      </c>
      <c r="P88" s="5">
        <v>1</v>
      </c>
      <c r="Q88" s="5">
        <v>0</v>
      </c>
      <c r="R88" s="5">
        <v>2</v>
      </c>
      <c r="S88" s="5">
        <v>2</v>
      </c>
      <c r="T88" s="5">
        <v>1</v>
      </c>
      <c r="U88" s="8">
        <v>0</v>
      </c>
      <c r="V88" s="5">
        <v>1</v>
      </c>
      <c r="W88" s="5">
        <v>2</v>
      </c>
      <c r="X88" s="12" t="s">
        <v>38</v>
      </c>
      <c r="Y88" s="18">
        <v>1.411935294117647</v>
      </c>
    </row>
    <row r="89" spans="1:25" ht="11.25">
      <c r="A89" s="12" t="s">
        <v>24</v>
      </c>
      <c r="B89" s="18">
        <v>0.19469475409836065</v>
      </c>
      <c r="C89" s="8">
        <f t="shared" si="8"/>
        <v>305</v>
      </c>
      <c r="D89" s="5">
        <v>2</v>
      </c>
      <c r="E89" s="5">
        <v>5</v>
      </c>
      <c r="F89" s="5">
        <v>3</v>
      </c>
      <c r="G89" s="5">
        <v>2</v>
      </c>
      <c r="H89" s="5">
        <v>6</v>
      </c>
      <c r="I89" s="5">
        <v>0</v>
      </c>
      <c r="J89" s="5">
        <v>6</v>
      </c>
      <c r="K89" s="5">
        <v>1</v>
      </c>
      <c r="L89" s="5">
        <v>0</v>
      </c>
      <c r="M89" s="5">
        <v>2</v>
      </c>
      <c r="N89" s="5">
        <v>1</v>
      </c>
      <c r="O89" s="5">
        <v>1</v>
      </c>
      <c r="P89" s="5">
        <v>3</v>
      </c>
      <c r="Q89" s="5">
        <v>0</v>
      </c>
      <c r="R89" s="5">
        <v>1</v>
      </c>
      <c r="S89" s="5">
        <v>0</v>
      </c>
      <c r="T89" s="5">
        <v>0</v>
      </c>
      <c r="U89" s="8">
        <v>2</v>
      </c>
      <c r="V89" s="5">
        <v>1</v>
      </c>
      <c r="W89" s="5">
        <v>1</v>
      </c>
      <c r="X89" s="12" t="s">
        <v>9</v>
      </c>
      <c r="Y89" s="18">
        <v>0.8997783783783785</v>
      </c>
    </row>
    <row r="90" spans="1:25" ht="11.25">
      <c r="A90" s="12" t="s">
        <v>19</v>
      </c>
      <c r="B90" s="18">
        <v>0.005705454545454546</v>
      </c>
      <c r="C90" s="8">
        <f t="shared" si="8"/>
        <v>55</v>
      </c>
      <c r="D90" s="5">
        <v>17</v>
      </c>
      <c r="E90" s="5">
        <v>29</v>
      </c>
      <c r="F90" s="5">
        <v>32</v>
      </c>
      <c r="G90" s="5">
        <v>20</v>
      </c>
      <c r="H90" s="5">
        <v>12</v>
      </c>
      <c r="I90" s="5">
        <v>9</v>
      </c>
      <c r="J90" s="5">
        <v>21</v>
      </c>
      <c r="K90" s="5">
        <v>16</v>
      </c>
      <c r="L90" s="5">
        <v>18</v>
      </c>
      <c r="M90" s="5">
        <v>11</v>
      </c>
      <c r="N90" s="5">
        <v>10</v>
      </c>
      <c r="O90" s="5">
        <v>9</v>
      </c>
      <c r="P90" s="5">
        <v>13</v>
      </c>
      <c r="Q90" s="5">
        <v>12</v>
      </c>
      <c r="R90" s="5">
        <v>18</v>
      </c>
      <c r="S90" s="5">
        <v>15</v>
      </c>
      <c r="T90" s="5">
        <v>7</v>
      </c>
      <c r="U90" s="8">
        <v>14</v>
      </c>
      <c r="V90" s="5">
        <v>14</v>
      </c>
      <c r="W90" s="5">
        <v>8</v>
      </c>
      <c r="X90" s="12" t="s">
        <v>24</v>
      </c>
      <c r="Y90" s="18">
        <v>0.19469475409836065</v>
      </c>
    </row>
    <row r="91" spans="1:25" ht="11.25">
      <c r="A91" s="12" t="s">
        <v>29</v>
      </c>
      <c r="B91" s="18">
        <v>0.06757153284671534</v>
      </c>
      <c r="C91" s="8">
        <f t="shared" si="8"/>
        <v>274</v>
      </c>
      <c r="D91" s="5">
        <v>5</v>
      </c>
      <c r="E91" s="5">
        <v>5</v>
      </c>
      <c r="F91" s="5">
        <v>3</v>
      </c>
      <c r="G91" s="5">
        <v>2</v>
      </c>
      <c r="H91" s="5">
        <v>7</v>
      </c>
      <c r="I91" s="5">
        <v>1</v>
      </c>
      <c r="J91" s="5">
        <v>4</v>
      </c>
      <c r="K91" s="5">
        <v>4</v>
      </c>
      <c r="L91" s="5">
        <v>1</v>
      </c>
      <c r="M91" s="5">
        <v>1</v>
      </c>
      <c r="N91" s="5">
        <v>3</v>
      </c>
      <c r="O91" s="5">
        <v>6</v>
      </c>
      <c r="P91" s="5">
        <v>3</v>
      </c>
      <c r="Q91" s="5">
        <v>1</v>
      </c>
      <c r="R91" s="5">
        <v>2</v>
      </c>
      <c r="S91" s="5">
        <v>1</v>
      </c>
      <c r="T91" s="5">
        <v>3</v>
      </c>
      <c r="U91" s="8">
        <v>2</v>
      </c>
      <c r="V91" s="5">
        <v>1</v>
      </c>
      <c r="W91" s="5">
        <v>0</v>
      </c>
      <c r="X91" s="12" t="s">
        <v>19</v>
      </c>
      <c r="Y91" s="18">
        <v>0.005705454545454546</v>
      </c>
    </row>
    <row r="92" spans="1:25" ht="11.25">
      <c r="A92" s="12" t="s">
        <v>39</v>
      </c>
      <c r="B92" s="18">
        <v>0.8256705202312139</v>
      </c>
      <c r="C92" s="8">
        <f t="shared" si="8"/>
        <v>174</v>
      </c>
      <c r="D92" s="5">
        <v>23</v>
      </c>
      <c r="E92" s="5">
        <v>15</v>
      </c>
      <c r="F92" s="5">
        <v>28</v>
      </c>
      <c r="G92" s="5">
        <v>15</v>
      </c>
      <c r="H92" s="5">
        <v>9</v>
      </c>
      <c r="I92" s="5">
        <v>22</v>
      </c>
      <c r="J92" s="5">
        <v>20</v>
      </c>
      <c r="K92" s="5">
        <v>18</v>
      </c>
      <c r="L92" s="5">
        <v>13</v>
      </c>
      <c r="M92" s="5">
        <v>8</v>
      </c>
      <c r="N92" s="5">
        <v>10</v>
      </c>
      <c r="O92" s="5">
        <v>16</v>
      </c>
      <c r="P92" s="5">
        <v>6</v>
      </c>
      <c r="Q92" s="5">
        <v>16</v>
      </c>
      <c r="R92" s="5">
        <v>8</v>
      </c>
      <c r="S92" s="5">
        <v>10</v>
      </c>
      <c r="T92" s="5">
        <v>12</v>
      </c>
      <c r="U92" s="8">
        <v>12</v>
      </c>
      <c r="V92" s="5">
        <v>6</v>
      </c>
      <c r="W92" s="5">
        <v>7</v>
      </c>
      <c r="X92" s="12" t="s">
        <v>29</v>
      </c>
      <c r="Y92" s="18">
        <v>0.06757153284671534</v>
      </c>
    </row>
    <row r="93" spans="1:25" ht="11.25">
      <c r="A93" s="12" t="s">
        <v>30</v>
      </c>
      <c r="B93" s="18">
        <v>2.21315076142132</v>
      </c>
      <c r="C93" s="8">
        <f t="shared" si="8"/>
        <v>196</v>
      </c>
      <c r="D93" s="5">
        <v>15</v>
      </c>
      <c r="E93" s="5">
        <v>18</v>
      </c>
      <c r="F93" s="5">
        <v>9</v>
      </c>
      <c r="G93" s="5">
        <v>10</v>
      </c>
      <c r="H93" s="5">
        <v>11</v>
      </c>
      <c r="I93" s="5">
        <v>6</v>
      </c>
      <c r="J93" s="5">
        <v>9</v>
      </c>
      <c r="K93" s="5">
        <v>13</v>
      </c>
      <c r="L93" s="5">
        <v>8</v>
      </c>
      <c r="M93" s="5">
        <v>6</v>
      </c>
      <c r="N93" s="5">
        <v>7</v>
      </c>
      <c r="O93" s="5">
        <v>7</v>
      </c>
      <c r="P93" s="5">
        <v>7</v>
      </c>
      <c r="Q93" s="5">
        <v>10</v>
      </c>
      <c r="R93" s="5">
        <v>6</v>
      </c>
      <c r="S93" s="5">
        <v>8</v>
      </c>
      <c r="T93" s="5">
        <v>11</v>
      </c>
      <c r="U93" s="8">
        <v>6</v>
      </c>
      <c r="V93" s="5">
        <v>5</v>
      </c>
      <c r="W93" s="5">
        <v>2</v>
      </c>
      <c r="X93" s="12" t="s">
        <v>39</v>
      </c>
      <c r="Y93" s="18">
        <v>0.8256705202312139</v>
      </c>
    </row>
    <row r="94" spans="1:25" ht="11.25">
      <c r="A94" s="12" t="s">
        <v>31</v>
      </c>
      <c r="B94" s="18">
        <v>1.0675</v>
      </c>
      <c r="C94" s="8">
        <f t="shared" si="8"/>
        <v>28</v>
      </c>
      <c r="D94" s="5">
        <v>14</v>
      </c>
      <c r="E94" s="5">
        <v>9</v>
      </c>
      <c r="F94" s="5">
        <v>13</v>
      </c>
      <c r="G94" s="5">
        <v>12</v>
      </c>
      <c r="H94" s="5">
        <v>12</v>
      </c>
      <c r="I94" s="5">
        <v>16</v>
      </c>
      <c r="J94" s="5">
        <v>8</v>
      </c>
      <c r="K94" s="5">
        <v>6</v>
      </c>
      <c r="L94" s="5">
        <v>13</v>
      </c>
      <c r="M94" s="5">
        <v>11</v>
      </c>
      <c r="N94" s="5">
        <v>8</v>
      </c>
      <c r="O94" s="5">
        <v>13</v>
      </c>
      <c r="P94" s="5">
        <v>10</v>
      </c>
      <c r="Q94" s="5">
        <v>13</v>
      </c>
      <c r="R94" s="5">
        <v>13</v>
      </c>
      <c r="S94" s="5">
        <v>3</v>
      </c>
      <c r="T94" s="5">
        <v>6</v>
      </c>
      <c r="U94" s="8">
        <v>8</v>
      </c>
      <c r="V94" s="5">
        <v>2</v>
      </c>
      <c r="W94" s="5">
        <v>6</v>
      </c>
      <c r="X94" s="12" t="s">
        <v>30</v>
      </c>
      <c r="Y94" s="18">
        <v>2.21315076142132</v>
      </c>
    </row>
    <row r="95" spans="1:25" ht="11.25">
      <c r="A95" s="12" t="s">
        <v>40</v>
      </c>
      <c r="B95" s="18">
        <v>0.449224</v>
      </c>
      <c r="C95" s="8">
        <f t="shared" si="8"/>
        <v>25</v>
      </c>
      <c r="D95" s="5">
        <v>1</v>
      </c>
      <c r="E95" s="5">
        <v>0</v>
      </c>
      <c r="F95" s="5">
        <v>4</v>
      </c>
      <c r="G95" s="5">
        <v>0</v>
      </c>
      <c r="H95" s="5">
        <v>2</v>
      </c>
      <c r="I95" s="5">
        <v>2</v>
      </c>
      <c r="J95" s="5">
        <v>1</v>
      </c>
      <c r="K95" s="5">
        <v>3</v>
      </c>
      <c r="L95" s="5">
        <v>3</v>
      </c>
      <c r="M95" s="5">
        <v>2</v>
      </c>
      <c r="N95" s="5">
        <v>0</v>
      </c>
      <c r="O95" s="5">
        <v>0</v>
      </c>
      <c r="P95" s="5">
        <v>0</v>
      </c>
      <c r="Q95" s="5">
        <v>2</v>
      </c>
      <c r="R95" s="5">
        <v>0</v>
      </c>
      <c r="S95" s="5">
        <v>2</v>
      </c>
      <c r="T95" s="5">
        <v>0</v>
      </c>
      <c r="U95" s="8">
        <v>3</v>
      </c>
      <c r="V95" s="5">
        <v>0</v>
      </c>
      <c r="W95" s="5">
        <v>3</v>
      </c>
      <c r="X95" s="12" t="s">
        <v>31</v>
      </c>
      <c r="Y95" s="18">
        <v>1.0675</v>
      </c>
    </row>
    <row r="96" spans="1:25" ht="11.25">
      <c r="A96" s="12" t="s">
        <v>11</v>
      </c>
      <c r="B96" s="18">
        <v>0.23628983050847457</v>
      </c>
      <c r="C96" s="8">
        <f t="shared" si="8"/>
        <v>59</v>
      </c>
      <c r="D96" s="5">
        <v>0</v>
      </c>
      <c r="E96" s="5">
        <v>0</v>
      </c>
      <c r="F96" s="5">
        <v>2</v>
      </c>
      <c r="G96" s="5">
        <v>2</v>
      </c>
      <c r="H96" s="5">
        <v>0</v>
      </c>
      <c r="I96" s="5">
        <v>4</v>
      </c>
      <c r="J96" s="5">
        <v>5</v>
      </c>
      <c r="K96" s="5">
        <v>2</v>
      </c>
      <c r="L96" s="5">
        <v>3</v>
      </c>
      <c r="M96" s="5">
        <v>1</v>
      </c>
      <c r="N96" s="5">
        <v>0</v>
      </c>
      <c r="O96" s="5">
        <v>1</v>
      </c>
      <c r="P96" s="5">
        <v>3</v>
      </c>
      <c r="Q96" s="5">
        <v>0</v>
      </c>
      <c r="R96" s="5">
        <v>0</v>
      </c>
      <c r="S96" s="5">
        <v>1</v>
      </c>
      <c r="T96" s="5">
        <v>1</v>
      </c>
      <c r="U96" s="8">
        <v>0</v>
      </c>
      <c r="V96" s="5">
        <v>0</v>
      </c>
      <c r="W96" s="5">
        <v>0</v>
      </c>
      <c r="X96" s="12" t="s">
        <v>40</v>
      </c>
      <c r="Y96" s="18">
        <v>0.449224</v>
      </c>
    </row>
    <row r="97" spans="1:25" ht="11.25">
      <c r="A97" s="12" t="s">
        <v>17</v>
      </c>
      <c r="B97" s="18">
        <v>0.203795</v>
      </c>
      <c r="C97" s="8">
        <f t="shared" si="8"/>
        <v>20</v>
      </c>
      <c r="D97" s="5">
        <v>5</v>
      </c>
      <c r="E97" s="5">
        <v>8</v>
      </c>
      <c r="F97" s="5">
        <v>5</v>
      </c>
      <c r="G97" s="5">
        <v>1</v>
      </c>
      <c r="H97" s="5">
        <v>3</v>
      </c>
      <c r="I97" s="5">
        <v>2</v>
      </c>
      <c r="J97" s="5">
        <v>3</v>
      </c>
      <c r="K97" s="5">
        <v>5</v>
      </c>
      <c r="L97" s="5">
        <v>2</v>
      </c>
      <c r="M97" s="5">
        <v>0</v>
      </c>
      <c r="N97" s="5">
        <v>0</v>
      </c>
      <c r="O97" s="5">
        <v>2</v>
      </c>
      <c r="P97" s="5">
        <v>1</v>
      </c>
      <c r="Q97" s="5">
        <v>2</v>
      </c>
      <c r="R97" s="5">
        <v>5</v>
      </c>
      <c r="S97" s="5">
        <v>1</v>
      </c>
      <c r="T97" s="5">
        <v>3</v>
      </c>
      <c r="U97" s="8">
        <v>1</v>
      </c>
      <c r="V97" s="5">
        <v>4</v>
      </c>
      <c r="W97" s="5">
        <v>6</v>
      </c>
      <c r="X97" s="12" t="s">
        <v>11</v>
      </c>
      <c r="Y97" s="18">
        <v>0.23628983050847457</v>
      </c>
    </row>
    <row r="98" spans="1:25" ht="11.25">
      <c r="A98" s="12" t="s">
        <v>8</v>
      </c>
      <c r="B98" s="18">
        <v>0.08486666666666666</v>
      </c>
      <c r="C98" s="8">
        <f t="shared" si="8"/>
        <v>12</v>
      </c>
      <c r="D98" s="5">
        <v>3</v>
      </c>
      <c r="E98" s="5">
        <v>1</v>
      </c>
      <c r="F98" s="5">
        <v>2</v>
      </c>
      <c r="G98" s="5">
        <v>2</v>
      </c>
      <c r="H98" s="5">
        <v>2</v>
      </c>
      <c r="I98" s="5">
        <v>0</v>
      </c>
      <c r="J98" s="5">
        <v>0</v>
      </c>
      <c r="K98" s="5">
        <v>1</v>
      </c>
      <c r="L98" s="5">
        <v>1</v>
      </c>
      <c r="M98" s="5">
        <v>0</v>
      </c>
      <c r="N98" s="5">
        <v>1</v>
      </c>
      <c r="O98" s="5">
        <v>0</v>
      </c>
      <c r="P98" s="5">
        <v>0</v>
      </c>
      <c r="Q98" s="5">
        <v>2</v>
      </c>
      <c r="R98" s="5">
        <v>2</v>
      </c>
      <c r="S98" s="5">
        <v>1</v>
      </c>
      <c r="T98" s="5">
        <v>1</v>
      </c>
      <c r="U98" s="8">
        <v>0</v>
      </c>
      <c r="V98" s="5">
        <v>1</v>
      </c>
      <c r="W98" s="5">
        <v>0</v>
      </c>
      <c r="X98" s="12" t="s">
        <v>17</v>
      </c>
      <c r="Y98" s="18">
        <v>0.203795</v>
      </c>
    </row>
    <row r="99" spans="1:25" ht="11.25">
      <c r="A99" s="12" t="s">
        <v>10</v>
      </c>
      <c r="B99" s="18">
        <v>0</v>
      </c>
      <c r="C99" s="8">
        <f t="shared" si="8"/>
        <v>1</v>
      </c>
      <c r="D99" s="5">
        <v>3</v>
      </c>
      <c r="E99" s="5">
        <v>0</v>
      </c>
      <c r="F99" s="5">
        <v>0</v>
      </c>
      <c r="G99" s="5">
        <v>0</v>
      </c>
      <c r="H99" s="5">
        <v>1</v>
      </c>
      <c r="I99" s="5">
        <v>0</v>
      </c>
      <c r="J99" s="5">
        <v>0</v>
      </c>
      <c r="K99" s="5">
        <v>0</v>
      </c>
      <c r="L99" s="5">
        <v>1</v>
      </c>
      <c r="M99" s="5">
        <v>0</v>
      </c>
      <c r="N99" s="5">
        <v>0</v>
      </c>
      <c r="O99" s="5">
        <v>0</v>
      </c>
      <c r="P99" s="5">
        <v>1</v>
      </c>
      <c r="Q99" s="5">
        <v>0</v>
      </c>
      <c r="R99" s="5">
        <v>3</v>
      </c>
      <c r="S99" s="5">
        <v>0</v>
      </c>
      <c r="T99" s="5">
        <v>0</v>
      </c>
      <c r="U99" s="8">
        <v>2</v>
      </c>
      <c r="V99" s="5">
        <v>1</v>
      </c>
      <c r="W99" s="5">
        <v>0</v>
      </c>
      <c r="X99" s="12" t="s">
        <v>8</v>
      </c>
      <c r="Y99" s="18">
        <v>0.08486666666666666</v>
      </c>
    </row>
    <row r="100" spans="1:25" ht="11.25">
      <c r="A100" s="12" t="s">
        <v>7</v>
      </c>
      <c r="B100" s="18">
        <v>1.2775118644067796</v>
      </c>
      <c r="C100" s="8">
        <f t="shared" si="8"/>
        <v>236</v>
      </c>
      <c r="D100" s="5">
        <v>0</v>
      </c>
      <c r="E100" s="5">
        <v>0</v>
      </c>
      <c r="F100" s="5">
        <v>0</v>
      </c>
      <c r="G100" s="5">
        <v>0</v>
      </c>
      <c r="H100" s="5">
        <v>1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8">
        <v>0</v>
      </c>
      <c r="V100" s="5">
        <v>0</v>
      </c>
      <c r="W100" s="5">
        <v>0</v>
      </c>
      <c r="X100" s="12" t="s">
        <v>10</v>
      </c>
      <c r="Y100" s="18">
        <v>0</v>
      </c>
    </row>
    <row r="101" spans="2:25" ht="11.25">
      <c r="B101" s="18"/>
      <c r="C101" s="18"/>
      <c r="D101" s="11">
        <v>19</v>
      </c>
      <c r="E101" s="11">
        <v>12</v>
      </c>
      <c r="F101" s="11">
        <v>21</v>
      </c>
      <c r="G101" s="11">
        <v>14</v>
      </c>
      <c r="H101" s="11">
        <v>13</v>
      </c>
      <c r="I101" s="11">
        <v>16</v>
      </c>
      <c r="J101" s="11">
        <v>11</v>
      </c>
      <c r="K101" s="11">
        <v>15</v>
      </c>
      <c r="L101" s="11">
        <v>5</v>
      </c>
      <c r="M101" s="11">
        <v>13</v>
      </c>
      <c r="N101" s="11">
        <v>10</v>
      </c>
      <c r="O101" s="11">
        <v>10</v>
      </c>
      <c r="P101" s="11">
        <v>6</v>
      </c>
      <c r="Q101" s="11">
        <v>10</v>
      </c>
      <c r="R101" s="11">
        <v>8</v>
      </c>
      <c r="S101" s="11">
        <v>4</v>
      </c>
      <c r="T101" s="11">
        <v>11</v>
      </c>
      <c r="U101" s="8">
        <v>14</v>
      </c>
      <c r="V101" s="11">
        <v>13</v>
      </c>
      <c r="W101" s="11">
        <v>11</v>
      </c>
      <c r="X101" s="12" t="s">
        <v>7</v>
      </c>
      <c r="Y101" s="18">
        <v>1.2775118644067796</v>
      </c>
    </row>
    <row r="102" spans="3:25" ht="11.25">
      <c r="C102" s="8">
        <f>SUM(C78:C101)</f>
        <v>1923</v>
      </c>
      <c r="Y102" s="18"/>
    </row>
    <row r="103" spans="4:23" ht="11.25">
      <c r="D103" s="2">
        <f aca="true" t="shared" si="9" ref="D103:W103">($B83*D84)+($B84*D85)+($B85*D86)+($B86*D87)+($B87*D88)+($B88*D89)+($B89*D90)+($B90*D91)+($B91*D92)+($B92*D93)+($B93*D94)+($B94*D95)+($B95*D96)+($B96*D97)+($B97*D98)+($B98*D99)+(23*D100)+($B100*D101)</f>
        <v>99.62946812670613</v>
      </c>
      <c r="E103" s="2">
        <f t="shared" si="9"/>
        <v>89.05665859997895</v>
      </c>
      <c r="F103" s="2">
        <f t="shared" si="9"/>
        <v>122.07742815140038</v>
      </c>
      <c r="G103" s="2">
        <f t="shared" si="9"/>
        <v>97.07525073123406</v>
      </c>
      <c r="H103" s="2">
        <f t="shared" si="9"/>
        <v>109.33864111057522</v>
      </c>
      <c r="I103" s="2">
        <f t="shared" si="9"/>
        <v>91.082592839466</v>
      </c>
      <c r="J103" s="2">
        <f t="shared" si="9"/>
        <v>82.11254411178892</v>
      </c>
      <c r="K103" s="2">
        <f t="shared" si="9"/>
        <v>85.00159664867338</v>
      </c>
      <c r="L103" s="2">
        <f t="shared" si="9"/>
        <v>72.57315751960016</v>
      </c>
      <c r="M103" s="2">
        <f t="shared" si="9"/>
        <v>76.87820630940392</v>
      </c>
      <c r="N103" s="2">
        <f t="shared" si="9"/>
        <v>66.50275849807835</v>
      </c>
      <c r="O103" s="2">
        <f t="shared" si="9"/>
        <v>68.9636466235919</v>
      </c>
      <c r="P103" s="2">
        <f t="shared" si="9"/>
        <v>62.86227863522463</v>
      </c>
      <c r="Q103" s="2">
        <f t="shared" si="9"/>
        <v>85.87297873423404</v>
      </c>
      <c r="R103" s="2">
        <f t="shared" si="9"/>
        <v>74.3036531797834</v>
      </c>
      <c r="S103" s="2">
        <f t="shared" si="9"/>
        <v>52.240745287011215</v>
      </c>
      <c r="T103" s="2">
        <f t="shared" si="9"/>
        <v>53.815405441309096</v>
      </c>
      <c r="U103" s="6">
        <f t="shared" si="9"/>
        <v>70.23526947555342</v>
      </c>
      <c r="V103" s="2">
        <f t="shared" si="9"/>
        <v>55.8197583322941</v>
      </c>
      <c r="W103" s="2">
        <f t="shared" si="9"/>
        <v>49.0874971080309</v>
      </c>
    </row>
    <row r="109" spans="4:23" ht="11.25">
      <c r="D109" s="5">
        <v>242.10330000000002</v>
      </c>
      <c r="E109" s="5">
        <v>152.28332999999998</v>
      </c>
      <c r="F109" s="5">
        <v>324.62066999999996</v>
      </c>
      <c r="G109" s="5">
        <v>125.75806</v>
      </c>
      <c r="H109" s="5">
        <v>334.5901100000001</v>
      </c>
      <c r="I109" s="5">
        <v>220.96985</v>
      </c>
      <c r="J109" s="5">
        <v>376.2047</v>
      </c>
      <c r="K109" s="5">
        <v>142.31022</v>
      </c>
      <c r="L109" s="5">
        <v>109.05042999999999</v>
      </c>
      <c r="M109" s="5">
        <v>327.73269999999997</v>
      </c>
      <c r="N109" s="5">
        <v>96.97605</v>
      </c>
      <c r="O109" s="5">
        <v>90.80284000000002</v>
      </c>
      <c r="P109" s="5">
        <v>452.4121500000001</v>
      </c>
      <c r="Q109" s="5">
        <v>215.69859000000002</v>
      </c>
      <c r="R109" s="5">
        <v>146.58583000000002</v>
      </c>
      <c r="S109" s="5">
        <v>85.58407999999999</v>
      </c>
      <c r="T109" s="5">
        <v>28.70539</v>
      </c>
      <c r="U109" s="8">
        <v>156.74708</v>
      </c>
      <c r="V109" s="5">
        <v>123.00179000000001</v>
      </c>
      <c r="W109" s="5">
        <v>12.417800000000002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J24">
      <selection activeCell="K49" sqref="K49"/>
    </sheetView>
  </sheetViews>
  <sheetFormatPr defaultColWidth="9.140625" defaultRowHeight="13.5" customHeight="1"/>
  <cols>
    <col min="1" max="1" width="5.7109375" style="5" customWidth="1"/>
    <col min="2" max="9" width="9.140625" style="5" customWidth="1"/>
    <col min="10" max="10" width="12.140625" style="5" customWidth="1"/>
    <col min="11" max="11" width="9.00390625" style="5" customWidth="1"/>
    <col min="12" max="19" width="9.140625" style="5" customWidth="1"/>
    <col min="20" max="20" width="8.8515625" style="5" customWidth="1"/>
    <col min="21" max="16384" width="9.140625" style="5" customWidth="1"/>
  </cols>
  <sheetData>
    <row r="1" spans="1:14" s="1" customFormat="1" ht="22.5">
      <c r="A1" s="1" t="s">
        <v>12</v>
      </c>
      <c r="B1" s="19" t="s">
        <v>45</v>
      </c>
      <c r="C1" s="1" t="s">
        <v>3</v>
      </c>
      <c r="D1" s="1" t="s">
        <v>34</v>
      </c>
      <c r="E1" s="1" t="s">
        <v>4</v>
      </c>
      <c r="F1" s="14" t="s">
        <v>5</v>
      </c>
      <c r="G1" s="1" t="s">
        <v>13</v>
      </c>
      <c r="H1" s="1" t="s">
        <v>14</v>
      </c>
      <c r="I1" s="1" t="s">
        <v>0</v>
      </c>
      <c r="J1" s="1" t="s">
        <v>44</v>
      </c>
      <c r="K1" s="1" t="s">
        <v>41</v>
      </c>
      <c r="L1" s="1" t="s">
        <v>42</v>
      </c>
      <c r="M1" s="1" t="s">
        <v>43</v>
      </c>
      <c r="N1" s="1" t="s">
        <v>227</v>
      </c>
    </row>
    <row r="2" spans="1:14" ht="13.5" customHeight="1">
      <c r="A2" s="5">
        <v>1983</v>
      </c>
      <c r="B2" s="5">
        <v>1.985</v>
      </c>
      <c r="C2" s="10">
        <v>3150</v>
      </c>
      <c r="D2" s="5">
        <v>28673</v>
      </c>
      <c r="E2" s="13">
        <v>262.519646658075</v>
      </c>
      <c r="F2" s="13">
        <v>9.156883473081749</v>
      </c>
      <c r="G2" s="13">
        <v>99.62946812670613</v>
      </c>
      <c r="H2" s="13">
        <v>1830.6066712982822</v>
      </c>
      <c r="I2" s="13">
        <f aca="true" t="shared" si="0" ref="I2:I21">E2+F2+G2+H2</f>
        <v>2201.912669556145</v>
      </c>
      <c r="J2" s="5">
        <v>2376342677.229841</v>
      </c>
      <c r="K2" s="5">
        <f>B2*9</f>
        <v>17.865000000000002</v>
      </c>
      <c r="L2" s="5">
        <f>C2*6.67</f>
        <v>21010.5</v>
      </c>
      <c r="M2" s="13">
        <f>D2*B2</f>
        <v>56915.905000000006</v>
      </c>
      <c r="N2" s="5">
        <f>E2/(J2*0.000001)</f>
        <v>0.11047213399546413</v>
      </c>
    </row>
    <row r="3" spans="1:14" ht="13.5" customHeight="1">
      <c r="A3" s="5">
        <v>1984</v>
      </c>
      <c r="B3" s="5">
        <v>1.876</v>
      </c>
      <c r="C3" s="10">
        <v>3400</v>
      </c>
      <c r="D3" s="5">
        <v>29099</v>
      </c>
      <c r="E3" s="13">
        <v>289.91327850923136</v>
      </c>
      <c r="F3" s="13">
        <v>19.4889291708171</v>
      </c>
      <c r="G3" s="13">
        <v>89.05665859997895</v>
      </c>
      <c r="H3" s="13">
        <v>1889.1569147289883</v>
      </c>
      <c r="I3" s="13">
        <f t="shared" si="0"/>
        <v>2287.615781009016</v>
      </c>
      <c r="J3" s="5">
        <v>2370232268.168376</v>
      </c>
      <c r="K3" s="5">
        <f aca="true" t="shared" si="1" ref="K3:K21">B3*9</f>
        <v>16.884</v>
      </c>
      <c r="L3" s="5">
        <f aca="true" t="shared" si="2" ref="L3:L21">C3*6.67</f>
        <v>22678</v>
      </c>
      <c r="M3" s="13">
        <f aca="true" t="shared" si="3" ref="M3:M21">D3*B3</f>
        <v>54589.723999999995</v>
      </c>
      <c r="N3" s="5">
        <f aca="true" t="shared" si="4" ref="N3:N21">E3/(J3*0.000001)</f>
        <v>0.1223142906299496</v>
      </c>
    </row>
    <row r="4" spans="1:14" ht="13.5" customHeight="1">
      <c r="A4" s="5">
        <v>1985</v>
      </c>
      <c r="B4" s="5">
        <v>1.903</v>
      </c>
      <c r="C4" s="10">
        <v>3150</v>
      </c>
      <c r="D4" s="5">
        <v>28322</v>
      </c>
      <c r="E4" s="13">
        <v>542.0707129449785</v>
      </c>
      <c r="F4" s="13">
        <v>25.97361719389352</v>
      </c>
      <c r="G4" s="13">
        <v>122.07742815140038</v>
      </c>
      <c r="H4" s="13">
        <v>1707.6705579811482</v>
      </c>
      <c r="I4" s="13">
        <f t="shared" si="0"/>
        <v>2397.7923162714205</v>
      </c>
      <c r="J4" s="5">
        <v>2431121102.8182</v>
      </c>
      <c r="K4" s="5">
        <f t="shared" si="1"/>
        <v>17.127</v>
      </c>
      <c r="L4" s="5">
        <f t="shared" si="2"/>
        <v>21010.5</v>
      </c>
      <c r="M4" s="13">
        <f t="shared" si="3"/>
        <v>53896.766</v>
      </c>
      <c r="N4" s="5">
        <f t="shared" si="4"/>
        <v>0.22297149751881967</v>
      </c>
    </row>
    <row r="5" spans="1:14" ht="13.5" customHeight="1">
      <c r="A5" s="5">
        <v>1986</v>
      </c>
      <c r="B5" s="5">
        <v>1.834</v>
      </c>
      <c r="C5" s="10">
        <v>3260</v>
      </c>
      <c r="D5" s="5">
        <v>27073</v>
      </c>
      <c r="E5" s="13">
        <v>422.61504842193</v>
      </c>
      <c r="F5" s="13">
        <v>0.30544723109378286</v>
      </c>
      <c r="G5" s="13">
        <v>97.07525073123406</v>
      </c>
      <c r="H5" s="13">
        <v>1675.59116317381</v>
      </c>
      <c r="I5" s="13">
        <f t="shared" si="0"/>
        <v>2195.586909558068</v>
      </c>
      <c r="J5" s="5">
        <v>2334822163.958709</v>
      </c>
      <c r="K5" s="5">
        <f t="shared" si="1"/>
        <v>16.506</v>
      </c>
      <c r="L5" s="5">
        <f t="shared" si="2"/>
        <v>21744.2</v>
      </c>
      <c r="M5" s="13">
        <f t="shared" si="3"/>
        <v>49651.882000000005</v>
      </c>
      <c r="N5" s="5">
        <f t="shared" si="4"/>
        <v>0.1810052409753482</v>
      </c>
    </row>
    <row r="6" spans="1:14" ht="13.5" customHeight="1">
      <c r="A6" s="5">
        <v>1987</v>
      </c>
      <c r="B6" s="5">
        <v>1.826</v>
      </c>
      <c r="C6" s="10">
        <v>3210</v>
      </c>
      <c r="D6" s="5">
        <v>26972</v>
      </c>
      <c r="E6" s="13">
        <v>656.0068236162329</v>
      </c>
      <c r="F6" s="13">
        <v>18.997572776780608</v>
      </c>
      <c r="G6" s="13">
        <v>109.33864111057522</v>
      </c>
      <c r="H6" s="13">
        <v>1561.457154008634</v>
      </c>
      <c r="I6" s="13">
        <f t="shared" si="0"/>
        <v>2345.8001915122227</v>
      </c>
      <c r="J6" s="5">
        <v>2195395143.5747175</v>
      </c>
      <c r="K6" s="5">
        <f t="shared" si="1"/>
        <v>16.434</v>
      </c>
      <c r="L6" s="5">
        <f t="shared" si="2"/>
        <v>21410.7</v>
      </c>
      <c r="M6" s="13">
        <f t="shared" si="3"/>
        <v>49250.872</v>
      </c>
      <c r="N6" s="5">
        <f t="shared" si="4"/>
        <v>0.2988103647474004</v>
      </c>
    </row>
    <row r="7" spans="1:14" ht="13.5" customHeight="1">
      <c r="A7" s="5">
        <v>1988</v>
      </c>
      <c r="B7" s="5">
        <v>1.801</v>
      </c>
      <c r="C7" s="10">
        <v>3100</v>
      </c>
      <c r="D7" s="5">
        <v>27446</v>
      </c>
      <c r="E7" s="13">
        <v>344.3766715947167</v>
      </c>
      <c r="F7" s="13">
        <v>1.9478115244366412</v>
      </c>
      <c r="G7" s="13">
        <v>91.082592839466</v>
      </c>
      <c r="H7" s="13">
        <v>1510.9365186893713</v>
      </c>
      <c r="I7" s="13">
        <f t="shared" si="0"/>
        <v>1948.3435946479906</v>
      </c>
      <c r="J7" s="5">
        <v>2129493660.1493835</v>
      </c>
      <c r="K7" s="5">
        <f t="shared" si="1"/>
        <v>16.209</v>
      </c>
      <c r="L7" s="5">
        <f t="shared" si="2"/>
        <v>20677</v>
      </c>
      <c r="M7" s="13">
        <f t="shared" si="3"/>
        <v>49430.246</v>
      </c>
      <c r="N7" s="5">
        <f t="shared" si="4"/>
        <v>0.16171763177287826</v>
      </c>
    </row>
    <row r="8" spans="1:14" ht="13.5" customHeight="1">
      <c r="A8" s="5">
        <v>1989</v>
      </c>
      <c r="B8" s="5">
        <v>1.815</v>
      </c>
      <c r="C8" s="10">
        <v>3500</v>
      </c>
      <c r="D8" s="5">
        <v>27920</v>
      </c>
      <c r="E8" s="13">
        <v>428.89190760798783</v>
      </c>
      <c r="F8" s="13">
        <v>16.193799176605324</v>
      </c>
      <c r="G8" s="13">
        <v>82.11254411178892</v>
      </c>
      <c r="H8" s="13">
        <v>1438.1517172532776</v>
      </c>
      <c r="I8" s="13">
        <f t="shared" si="0"/>
        <v>1965.3499681496596</v>
      </c>
      <c r="J8" s="5">
        <v>2108062219.546664</v>
      </c>
      <c r="K8" s="5">
        <f t="shared" si="1"/>
        <v>16.335</v>
      </c>
      <c r="L8" s="5">
        <f t="shared" si="2"/>
        <v>23345</v>
      </c>
      <c r="M8" s="13">
        <f t="shared" si="3"/>
        <v>50674.799999999996</v>
      </c>
      <c r="N8" s="5">
        <f t="shared" si="4"/>
        <v>0.20345315410103051</v>
      </c>
    </row>
    <row r="9" spans="1:14" ht="13.5" customHeight="1">
      <c r="A9" s="3">
        <v>1990</v>
      </c>
      <c r="B9" s="5">
        <v>1.847</v>
      </c>
      <c r="C9" s="10">
        <v>3000</v>
      </c>
      <c r="D9" s="3">
        <v>28510</v>
      </c>
      <c r="E9" s="13">
        <v>224.7493665659174</v>
      </c>
      <c r="F9" s="13">
        <v>16.68270501113185</v>
      </c>
      <c r="G9" s="13">
        <v>85.00159664867338</v>
      </c>
      <c r="H9" s="13">
        <v>1414.9096671205546</v>
      </c>
      <c r="I9" s="13">
        <f t="shared" si="0"/>
        <v>1741.3433353462772</v>
      </c>
      <c r="J9" s="5">
        <v>2032992327.1074133</v>
      </c>
      <c r="K9" s="5">
        <f t="shared" si="1"/>
        <v>16.623</v>
      </c>
      <c r="L9" s="5">
        <f t="shared" si="2"/>
        <v>20010</v>
      </c>
      <c r="M9" s="13">
        <f t="shared" si="3"/>
        <v>52657.97</v>
      </c>
      <c r="N9" s="5">
        <f t="shared" si="4"/>
        <v>0.11055101564780413</v>
      </c>
    </row>
    <row r="10" spans="1:14" ht="13.5" customHeight="1">
      <c r="A10" s="3">
        <v>1991</v>
      </c>
      <c r="B10" s="5">
        <v>1.861</v>
      </c>
      <c r="C10" s="10">
        <v>2980</v>
      </c>
      <c r="D10" s="3">
        <v>28306</v>
      </c>
      <c r="E10" s="13">
        <v>423.08654304219465</v>
      </c>
      <c r="F10" s="13">
        <v>25.85139546840432</v>
      </c>
      <c r="G10" s="13">
        <v>72.57315751960016</v>
      </c>
      <c r="H10" s="13">
        <v>1458.3513029721046</v>
      </c>
      <c r="I10" s="13">
        <f t="shared" si="0"/>
        <v>1979.8623990023038</v>
      </c>
      <c r="J10" s="5">
        <v>1971942655.9334855</v>
      </c>
      <c r="K10" s="5">
        <f t="shared" si="1"/>
        <v>16.749</v>
      </c>
      <c r="L10" s="5">
        <f t="shared" si="2"/>
        <v>19876.6</v>
      </c>
      <c r="M10" s="13">
        <f t="shared" si="3"/>
        <v>52677.466</v>
      </c>
      <c r="N10" s="5">
        <f t="shared" si="4"/>
        <v>0.21455316754224396</v>
      </c>
    </row>
    <row r="11" spans="1:14" ht="13.5" customHeight="1">
      <c r="A11" s="3">
        <v>1992</v>
      </c>
      <c r="B11" s="5">
        <v>1.883</v>
      </c>
      <c r="C11" s="10">
        <v>2844</v>
      </c>
      <c r="D11" s="3">
        <v>25504</v>
      </c>
      <c r="E11" s="13">
        <v>344.0250380847015</v>
      </c>
      <c r="F11" s="13">
        <v>38.675795221226714</v>
      </c>
      <c r="G11" s="13">
        <v>76.87820630940392</v>
      </c>
      <c r="H11" s="13">
        <v>1566.8945874609408</v>
      </c>
      <c r="I11" s="13">
        <f t="shared" si="0"/>
        <v>2026.473627076273</v>
      </c>
      <c r="J11" s="5">
        <v>1998119398.085952</v>
      </c>
      <c r="K11" s="5">
        <f t="shared" si="1"/>
        <v>16.947</v>
      </c>
      <c r="L11" s="5">
        <f t="shared" si="2"/>
        <v>18969.48</v>
      </c>
      <c r="M11" s="13">
        <f t="shared" si="3"/>
        <v>48024.032</v>
      </c>
      <c r="N11" s="5">
        <f t="shared" si="4"/>
        <v>0.17217441480937107</v>
      </c>
    </row>
    <row r="12" spans="1:14" ht="13.5" customHeight="1">
      <c r="A12" s="3">
        <v>1993</v>
      </c>
      <c r="B12" s="5">
        <v>1.89</v>
      </c>
      <c r="C12" s="10">
        <v>2324</v>
      </c>
      <c r="D12" s="3">
        <v>23121</v>
      </c>
      <c r="E12" s="13">
        <v>332.218868504669</v>
      </c>
      <c r="F12" s="13">
        <v>20.207288627439603</v>
      </c>
      <c r="G12" s="13">
        <v>66.50275849807835</v>
      </c>
      <c r="H12" s="13">
        <v>1342.200478010596</v>
      </c>
      <c r="I12" s="13">
        <f t="shared" si="0"/>
        <v>1761.1293936407828</v>
      </c>
      <c r="J12" s="5">
        <v>1960436361.9813378</v>
      </c>
      <c r="K12" s="5">
        <f t="shared" si="1"/>
        <v>17.009999999999998</v>
      </c>
      <c r="L12" s="5">
        <f t="shared" si="2"/>
        <v>15501.08</v>
      </c>
      <c r="M12" s="13">
        <f t="shared" si="3"/>
        <v>43698.689999999995</v>
      </c>
      <c r="N12" s="5">
        <f t="shared" si="4"/>
        <v>0.1694616948284453</v>
      </c>
    </row>
    <row r="13" spans="1:14" ht="13.5" customHeight="1">
      <c r="A13" s="3">
        <v>1994</v>
      </c>
      <c r="B13" s="5">
        <v>1.854</v>
      </c>
      <c r="C13" s="10">
        <v>2465</v>
      </c>
      <c r="D13" s="3">
        <v>22547</v>
      </c>
      <c r="E13" s="13">
        <v>323.35113037866034</v>
      </c>
      <c r="F13" s="13">
        <v>5.4393897500707835</v>
      </c>
      <c r="G13" s="13">
        <v>68.9636466235919</v>
      </c>
      <c r="H13" s="13">
        <v>1345.4874416102411</v>
      </c>
      <c r="I13" s="13">
        <f t="shared" si="0"/>
        <v>1743.2416083625642</v>
      </c>
      <c r="J13" s="5">
        <v>1816280941.0045898</v>
      </c>
      <c r="K13" s="5">
        <f t="shared" si="1"/>
        <v>16.686</v>
      </c>
      <c r="L13" s="5">
        <f t="shared" si="2"/>
        <v>16441.55</v>
      </c>
      <c r="M13" s="13">
        <f t="shared" si="3"/>
        <v>41802.138</v>
      </c>
      <c r="N13" s="5">
        <f t="shared" si="4"/>
        <v>0.17802924816235421</v>
      </c>
    </row>
    <row r="14" spans="1:14" ht="13.5" customHeight="1">
      <c r="A14" s="3">
        <v>1995</v>
      </c>
      <c r="B14" s="5">
        <v>1.868</v>
      </c>
      <c r="C14" s="10">
        <v>2486</v>
      </c>
      <c r="D14" s="3">
        <v>25209</v>
      </c>
      <c r="E14" s="13">
        <v>403.68522069524164</v>
      </c>
      <c r="F14" s="13">
        <v>18.079465745383963</v>
      </c>
      <c r="G14" s="13">
        <v>62.86227863522463</v>
      </c>
      <c r="H14" s="13">
        <v>1341.6128754820909</v>
      </c>
      <c r="I14" s="13">
        <f t="shared" si="0"/>
        <v>1826.239840557941</v>
      </c>
      <c r="J14" s="5">
        <v>1886224061.8644345</v>
      </c>
      <c r="K14" s="5">
        <f t="shared" si="1"/>
        <v>16.812</v>
      </c>
      <c r="L14" s="5">
        <f t="shared" si="2"/>
        <v>16581.62</v>
      </c>
      <c r="M14" s="13">
        <f t="shared" si="3"/>
        <v>47090.412000000004</v>
      </c>
      <c r="N14" s="5">
        <f t="shared" si="4"/>
        <v>0.2140176391855694</v>
      </c>
    </row>
    <row r="15" spans="1:14" ht="13.5" customHeight="1">
      <c r="A15" s="3">
        <v>1996</v>
      </c>
      <c r="B15" s="5">
        <v>1.736</v>
      </c>
      <c r="C15" s="10">
        <v>3220</v>
      </c>
      <c r="D15" s="3">
        <v>25175</v>
      </c>
      <c r="E15" s="13">
        <v>438.90466523604385</v>
      </c>
      <c r="F15" s="13">
        <v>8.21085162726542</v>
      </c>
      <c r="G15" s="13">
        <v>85.87297873423404</v>
      </c>
      <c r="H15" s="13">
        <v>1231.4068158198652</v>
      </c>
      <c r="I15" s="13">
        <f t="shared" si="0"/>
        <v>1764.3953114174085</v>
      </c>
      <c r="J15" s="5">
        <v>1789862028.4431896</v>
      </c>
      <c r="K15" s="5">
        <f t="shared" si="1"/>
        <v>15.624</v>
      </c>
      <c r="L15" s="5">
        <f t="shared" si="2"/>
        <v>21477.4</v>
      </c>
      <c r="M15" s="13">
        <f t="shared" si="3"/>
        <v>43703.8</v>
      </c>
      <c r="N15" s="5">
        <f t="shared" si="4"/>
        <v>0.24521703810756873</v>
      </c>
    </row>
    <row r="16" spans="1:14" ht="13.5" customHeight="1">
      <c r="A16" s="3">
        <v>1997</v>
      </c>
      <c r="B16" s="5">
        <v>1.822</v>
      </c>
      <c r="C16" s="10">
        <v>3098</v>
      </c>
      <c r="D16" s="3">
        <v>25705</v>
      </c>
      <c r="E16" s="13">
        <v>391.484150652112</v>
      </c>
      <c r="F16" s="13">
        <v>15.444642803229241</v>
      </c>
      <c r="G16" s="13">
        <v>74.3036531797834</v>
      </c>
      <c r="H16" s="13">
        <v>1162.0713429613077</v>
      </c>
      <c r="I16" s="13">
        <f t="shared" si="0"/>
        <v>1643.3037895964324</v>
      </c>
      <c r="J16" s="5">
        <v>1768564133.8132684</v>
      </c>
      <c r="K16" s="5">
        <f t="shared" si="1"/>
        <v>16.398</v>
      </c>
      <c r="L16" s="5">
        <f t="shared" si="2"/>
        <v>20663.66</v>
      </c>
      <c r="M16" s="13">
        <f t="shared" si="3"/>
        <v>46834.51</v>
      </c>
      <c r="N16" s="5">
        <f t="shared" si="4"/>
        <v>0.22135705636414674</v>
      </c>
    </row>
    <row r="17" spans="1:14" ht="13.5" customHeight="1">
      <c r="A17" s="3">
        <v>1998</v>
      </c>
      <c r="B17" s="5">
        <v>1.755</v>
      </c>
      <c r="C17" s="10">
        <v>3802</v>
      </c>
      <c r="D17" s="3">
        <v>25517.5</v>
      </c>
      <c r="E17" s="13">
        <v>313.6056582645805</v>
      </c>
      <c r="F17" s="13">
        <v>12.595306789100125</v>
      </c>
      <c r="G17" s="13">
        <v>52.240745287011215</v>
      </c>
      <c r="H17" s="13">
        <v>1205.8472829454709</v>
      </c>
      <c r="I17" s="13">
        <f t="shared" si="0"/>
        <v>1584.2889932861626</v>
      </c>
      <c r="J17" s="5">
        <v>1722054035.417992</v>
      </c>
      <c r="K17" s="5">
        <f t="shared" si="1"/>
        <v>15.794999999999998</v>
      </c>
      <c r="L17" s="5">
        <f t="shared" si="2"/>
        <v>25359.34</v>
      </c>
      <c r="M17" s="13">
        <f t="shared" si="3"/>
        <v>44783.212499999994</v>
      </c>
      <c r="N17" s="5">
        <f t="shared" si="4"/>
        <v>0.18211139245027197</v>
      </c>
    </row>
    <row r="18" spans="1:14" ht="13.5" customHeight="1">
      <c r="A18" s="3">
        <v>1999</v>
      </c>
      <c r="B18" s="5">
        <v>1.7874</v>
      </c>
      <c r="C18" s="10">
        <v>3298</v>
      </c>
      <c r="D18" s="3">
        <v>29713.3</v>
      </c>
      <c r="E18" s="13">
        <v>214.82873262101458</v>
      </c>
      <c r="F18" s="13">
        <v>23.381715512228794</v>
      </c>
      <c r="G18" s="13">
        <v>53.815405441309096</v>
      </c>
      <c r="H18" s="13">
        <v>1175.4245096806271</v>
      </c>
      <c r="I18" s="13">
        <f t="shared" si="0"/>
        <v>1467.4503632551796</v>
      </c>
      <c r="J18" s="5">
        <v>1619966654.0808973</v>
      </c>
      <c r="K18" s="5">
        <f t="shared" si="1"/>
        <v>16.0866</v>
      </c>
      <c r="L18" s="5">
        <f t="shared" si="2"/>
        <v>21997.66</v>
      </c>
      <c r="M18" s="13">
        <f t="shared" si="3"/>
        <v>53109.55242</v>
      </c>
      <c r="N18" s="5">
        <f t="shared" si="4"/>
        <v>0.13261305847242863</v>
      </c>
    </row>
    <row r="19" spans="1:14" ht="13.5" customHeight="1">
      <c r="A19" s="3">
        <v>2000</v>
      </c>
      <c r="B19" s="5">
        <v>1.726</v>
      </c>
      <c r="C19" s="10">
        <v>3553</v>
      </c>
      <c r="D19" s="3">
        <v>29057</v>
      </c>
      <c r="E19" s="13">
        <v>521.9342588487436</v>
      </c>
      <c r="F19" s="13">
        <v>4.9270699425056375</v>
      </c>
      <c r="G19" s="13">
        <v>70.23526947555342</v>
      </c>
      <c r="H19" s="13">
        <v>1156.8000815936969</v>
      </c>
      <c r="I19" s="13">
        <f t="shared" si="0"/>
        <v>1753.8966798604997</v>
      </c>
      <c r="J19" s="5">
        <v>1515687239.8413687</v>
      </c>
      <c r="K19" s="5">
        <f t="shared" si="1"/>
        <v>15.533999999999999</v>
      </c>
      <c r="L19" s="5">
        <f t="shared" si="2"/>
        <v>23698.51</v>
      </c>
      <c r="M19" s="13">
        <f t="shared" si="3"/>
        <v>50152.382</v>
      </c>
      <c r="N19" s="5">
        <f t="shared" si="4"/>
        <v>0.34435485443775926</v>
      </c>
    </row>
    <row r="20" spans="1:14" ht="13.5" customHeight="1">
      <c r="A20" s="5">
        <v>2001</v>
      </c>
      <c r="B20" s="5">
        <v>1.808</v>
      </c>
      <c r="C20" s="10">
        <v>4118</v>
      </c>
      <c r="D20" s="5">
        <v>27451</v>
      </c>
      <c r="E20" s="13">
        <v>223.21122951220406</v>
      </c>
      <c r="F20" s="13">
        <v>14.936238707450263</v>
      </c>
      <c r="G20" s="13">
        <v>55.8197583322941</v>
      </c>
      <c r="H20" s="13">
        <v>1058.6328292052772</v>
      </c>
      <c r="I20" s="13">
        <f t="shared" si="0"/>
        <v>1352.6000557572256</v>
      </c>
      <c r="J20" s="5">
        <v>1427771765.801589</v>
      </c>
      <c r="K20" s="5">
        <f t="shared" si="1"/>
        <v>16.272000000000002</v>
      </c>
      <c r="L20" s="5">
        <f t="shared" si="2"/>
        <v>27467.06</v>
      </c>
      <c r="M20" s="13">
        <f t="shared" si="3"/>
        <v>49631.408</v>
      </c>
      <c r="N20" s="5">
        <f t="shared" si="4"/>
        <v>0.15633537156191582</v>
      </c>
    </row>
    <row r="21" spans="1:14" ht="13.5" customHeight="1">
      <c r="A21" s="5">
        <v>2002</v>
      </c>
      <c r="B21" s="5">
        <v>1.76</v>
      </c>
      <c r="C21" s="10">
        <v>3990</v>
      </c>
      <c r="D21" s="5">
        <v>26078</v>
      </c>
      <c r="E21" s="13">
        <v>198.89187710806783</v>
      </c>
      <c r="F21" s="13">
        <v>1.9632097219469078</v>
      </c>
      <c r="G21" s="13">
        <v>49.0874971080309</v>
      </c>
      <c r="H21" s="13">
        <v>1114.9850379405916</v>
      </c>
      <c r="I21" s="13">
        <f t="shared" si="0"/>
        <v>1364.9276218786372</v>
      </c>
      <c r="J21" s="5">
        <v>1257660655.0423484</v>
      </c>
      <c r="K21" s="5">
        <f t="shared" si="1"/>
        <v>15.84</v>
      </c>
      <c r="L21" s="5">
        <f t="shared" si="2"/>
        <v>26613.3</v>
      </c>
      <c r="M21" s="13">
        <f t="shared" si="3"/>
        <v>45897.28</v>
      </c>
      <c r="N21" s="5">
        <f t="shared" si="4"/>
        <v>0.1581443104788634</v>
      </c>
    </row>
    <row r="24" spans="3:22" ht="13.5" customHeight="1">
      <c r="C24" s="22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2"/>
      <c r="S24" s="24"/>
      <c r="T24" s="24"/>
      <c r="U24" s="24"/>
      <c r="V24" s="24"/>
    </row>
    <row r="25" spans="1:20" s="1" customFormat="1" ht="33.75">
      <c r="A25" s="1" t="s">
        <v>12</v>
      </c>
      <c r="B25" s="6" t="s">
        <v>50</v>
      </c>
      <c r="C25" s="6" t="s">
        <v>48</v>
      </c>
      <c r="D25" s="1" t="s">
        <v>51</v>
      </c>
      <c r="E25" s="1" t="s">
        <v>47</v>
      </c>
      <c r="F25" s="6" t="s">
        <v>52</v>
      </c>
      <c r="G25" s="6" t="s">
        <v>46</v>
      </c>
      <c r="H25" s="1" t="s">
        <v>53</v>
      </c>
      <c r="I25" s="1" t="s">
        <v>49</v>
      </c>
      <c r="J25" s="6" t="s">
        <v>54</v>
      </c>
      <c r="K25" s="1" t="s">
        <v>4</v>
      </c>
      <c r="L25" s="14" t="s">
        <v>5</v>
      </c>
      <c r="M25" s="1" t="s">
        <v>13</v>
      </c>
      <c r="N25" s="1" t="s">
        <v>14</v>
      </c>
      <c r="O25" s="1" t="s">
        <v>0</v>
      </c>
      <c r="P25" s="1" t="s">
        <v>55</v>
      </c>
      <c r="Q25" s="1" t="s">
        <v>56</v>
      </c>
      <c r="R25" s="1" t="s">
        <v>75</v>
      </c>
      <c r="S25" s="1" t="s">
        <v>258</v>
      </c>
      <c r="T25" s="1" t="s">
        <v>259</v>
      </c>
    </row>
    <row r="26" spans="1:17" ht="13.5" customHeight="1">
      <c r="A26" s="5">
        <v>1983</v>
      </c>
      <c r="B26" s="66">
        <v>8099707</v>
      </c>
      <c r="C26" s="13">
        <v>160.29684559636704</v>
      </c>
      <c r="D26" s="66">
        <v>710000</v>
      </c>
      <c r="E26" s="5">
        <v>9.5</v>
      </c>
      <c r="F26" s="20">
        <v>3990</v>
      </c>
      <c r="G26" s="8">
        <v>6.67</v>
      </c>
      <c r="H26" s="5">
        <v>26078</v>
      </c>
      <c r="I26" s="5">
        <v>1.76</v>
      </c>
      <c r="J26" s="25">
        <f>((B26*C26)+(D26*E26)+(F26*G26)+(H26*I26))*0.001</f>
        <v>1305174.9929348133</v>
      </c>
      <c r="K26" s="13">
        <v>242.10330000000002</v>
      </c>
      <c r="L26" s="13">
        <v>1.9632097219469078</v>
      </c>
      <c r="M26" s="13">
        <v>49.0874971080309</v>
      </c>
      <c r="N26" s="13">
        <v>1114.9850379405916</v>
      </c>
      <c r="O26" s="13">
        <f aca="true" t="shared" si="5" ref="O26:O45">K26+L26+M26+N26</f>
        <v>1408.1390447705694</v>
      </c>
      <c r="P26" s="5">
        <f aca="true" t="shared" si="6" ref="P26:P44">(O26/J26)*1000000</f>
        <v>1078.8890780110883</v>
      </c>
      <c r="Q26" s="21"/>
    </row>
    <row r="27" spans="1:16" ht="13.5" customHeight="1">
      <c r="A27" s="5">
        <v>1984</v>
      </c>
      <c r="B27" s="66">
        <v>9220886</v>
      </c>
      <c r="C27" s="13">
        <v>155.02625941656095</v>
      </c>
      <c r="D27" s="66">
        <v>690000</v>
      </c>
      <c r="E27" s="5">
        <v>9.5</v>
      </c>
      <c r="F27" s="20">
        <v>4118</v>
      </c>
      <c r="G27" s="8">
        <v>6.67</v>
      </c>
      <c r="H27" s="5">
        <v>27451</v>
      </c>
      <c r="I27" s="5">
        <v>1.808</v>
      </c>
      <c r="J27" s="25">
        <f aca="true" t="shared" si="7" ref="J27:J45">((B27*C27)+(D27*E27)+(F27*G27)+(H27*I27))*0.001</f>
        <v>1436111.563554535</v>
      </c>
      <c r="K27" s="13">
        <v>152.28332999999998</v>
      </c>
      <c r="L27" s="13">
        <v>14.936238707450263</v>
      </c>
      <c r="M27" s="13">
        <v>55.8197583322941</v>
      </c>
      <c r="N27" s="13">
        <v>1058.6328292052772</v>
      </c>
      <c r="O27" s="13">
        <f t="shared" si="5"/>
        <v>1281.6721562450216</v>
      </c>
      <c r="P27" s="5">
        <f t="shared" si="6"/>
        <v>892.4600210534768</v>
      </c>
    </row>
    <row r="28" spans="1:20" ht="13.5" customHeight="1">
      <c r="A28" s="5">
        <v>1985</v>
      </c>
      <c r="B28" s="66">
        <v>9767000</v>
      </c>
      <c r="C28" s="13">
        <v>151.362450398469</v>
      </c>
      <c r="D28" s="66">
        <v>680000</v>
      </c>
      <c r="E28" s="5">
        <v>9.5</v>
      </c>
      <c r="F28" s="20">
        <v>3553</v>
      </c>
      <c r="G28" s="8">
        <v>6.67</v>
      </c>
      <c r="H28" s="3">
        <v>29057</v>
      </c>
      <c r="I28" s="5">
        <v>1.726</v>
      </c>
      <c r="J28" s="25">
        <f t="shared" si="7"/>
        <v>1484890.9039338469</v>
      </c>
      <c r="K28" s="13">
        <v>324.62066999999996</v>
      </c>
      <c r="L28" s="13">
        <v>4.9270699425056375</v>
      </c>
      <c r="M28" s="13">
        <v>70.23526947555342</v>
      </c>
      <c r="N28" s="13">
        <v>1156.8000815936969</v>
      </c>
      <c r="O28" s="13">
        <f t="shared" si="5"/>
        <v>1556.5830910117559</v>
      </c>
      <c r="P28" s="5">
        <f t="shared" si="6"/>
        <v>1048.2811140454687</v>
      </c>
      <c r="Q28" s="5">
        <f aca="true" t="shared" si="8" ref="Q28:Q45">((O28+O29+O30)/(J28+J29+J30)*1000000)</f>
        <v>940.8992704686109</v>
      </c>
      <c r="R28" s="5" t="s">
        <v>74</v>
      </c>
      <c r="S28" s="5">
        <f>Q28/$Q$39</f>
        <v>1.1965092610225196</v>
      </c>
      <c r="T28" s="5">
        <f>Q28/Q$28</f>
        <v>1</v>
      </c>
    </row>
    <row r="29" spans="1:20" ht="13.5" customHeight="1">
      <c r="A29" s="5">
        <v>1986</v>
      </c>
      <c r="B29" s="66">
        <v>11030690</v>
      </c>
      <c r="C29" s="13">
        <v>145.30891631283336</v>
      </c>
      <c r="D29" s="66">
        <v>670000</v>
      </c>
      <c r="E29" s="5">
        <v>9.5</v>
      </c>
      <c r="F29" s="20">
        <v>3298</v>
      </c>
      <c r="G29" s="8">
        <v>6.67</v>
      </c>
      <c r="H29" s="3">
        <v>29713.3</v>
      </c>
      <c r="I29" s="5">
        <v>1.7874</v>
      </c>
      <c r="J29" s="25">
        <f t="shared" si="7"/>
        <v>1609297.7172952278</v>
      </c>
      <c r="K29" s="13">
        <v>125.75806</v>
      </c>
      <c r="L29" s="13">
        <v>23.381715512228794</v>
      </c>
      <c r="M29" s="13">
        <v>53.815405441309096</v>
      </c>
      <c r="N29" s="13">
        <v>1175.4245096806271</v>
      </c>
      <c r="O29" s="13">
        <f t="shared" si="5"/>
        <v>1378.379690634165</v>
      </c>
      <c r="P29" s="5">
        <f t="shared" si="6"/>
        <v>856.510063874837</v>
      </c>
      <c r="Q29" s="5">
        <f t="shared" si="8"/>
        <v>866.9849449134985</v>
      </c>
      <c r="R29" s="5" t="s">
        <v>73</v>
      </c>
      <c r="S29" s="5">
        <f aca="true" t="shared" si="9" ref="S29:S45">Q29/$Q$39</f>
        <v>1.102514953847769</v>
      </c>
      <c r="T29" s="5">
        <f aca="true" t="shared" si="10" ref="T29:T45">Q29/Q$28</f>
        <v>0.921442892055491</v>
      </c>
    </row>
    <row r="30" spans="1:20" ht="13.5" customHeight="1">
      <c r="A30" s="5">
        <v>1987</v>
      </c>
      <c r="B30" s="66">
        <v>11926541</v>
      </c>
      <c r="C30" s="13">
        <v>144.62247982370576</v>
      </c>
      <c r="D30" s="66">
        <v>665000</v>
      </c>
      <c r="E30" s="5">
        <v>9.5</v>
      </c>
      <c r="F30" s="20">
        <v>3802</v>
      </c>
      <c r="G30" s="8">
        <v>6.67</v>
      </c>
      <c r="H30" s="3">
        <v>25517.5</v>
      </c>
      <c r="I30" s="5">
        <v>1.755</v>
      </c>
      <c r="J30" s="25">
        <f t="shared" si="7"/>
        <v>1731233.5776915997</v>
      </c>
      <c r="K30" s="13">
        <v>334.5901100000001</v>
      </c>
      <c r="L30" s="13">
        <v>12.595306789100125</v>
      </c>
      <c r="M30" s="13">
        <v>52.240745287011215</v>
      </c>
      <c r="N30" s="13">
        <v>1205.8472829454709</v>
      </c>
      <c r="O30" s="13">
        <f t="shared" si="5"/>
        <v>1605.2734450215823</v>
      </c>
      <c r="P30" s="5">
        <f t="shared" si="6"/>
        <v>927.2425545038408</v>
      </c>
      <c r="Q30" s="5">
        <f t="shared" si="8"/>
        <v>889.9267545089855</v>
      </c>
      <c r="R30" s="5" t="s">
        <v>72</v>
      </c>
      <c r="S30" s="5">
        <f t="shared" si="9"/>
        <v>1.1316892645388</v>
      </c>
      <c r="T30" s="5">
        <f t="shared" si="10"/>
        <v>0.9458257461138866</v>
      </c>
    </row>
    <row r="31" spans="1:20" ht="13.5" customHeight="1">
      <c r="A31" s="5">
        <v>1988</v>
      </c>
      <c r="B31" s="66">
        <v>12578237</v>
      </c>
      <c r="C31" s="13">
        <v>142.57484534083218</v>
      </c>
      <c r="D31" s="66">
        <v>655000</v>
      </c>
      <c r="E31" s="5">
        <v>9.5</v>
      </c>
      <c r="F31" s="20">
        <v>3098</v>
      </c>
      <c r="G31" s="8">
        <v>6.67</v>
      </c>
      <c r="H31" s="3">
        <v>25705</v>
      </c>
      <c r="I31" s="5">
        <v>1.822</v>
      </c>
      <c r="J31" s="25">
        <f t="shared" si="7"/>
        <v>1799630.193105333</v>
      </c>
      <c r="K31" s="13">
        <v>220.96985</v>
      </c>
      <c r="L31" s="13">
        <v>15.444642803229241</v>
      </c>
      <c r="M31" s="13">
        <v>74.3036531797834</v>
      </c>
      <c r="N31" s="13">
        <v>1162.0713429613077</v>
      </c>
      <c r="O31" s="13">
        <f t="shared" si="5"/>
        <v>1472.7894889443203</v>
      </c>
      <c r="P31" s="5">
        <f t="shared" si="6"/>
        <v>818.3845184342922</v>
      </c>
      <c r="Q31" s="5">
        <f t="shared" si="8"/>
        <v>840.4833984560851</v>
      </c>
      <c r="R31" s="5" t="s">
        <v>71</v>
      </c>
      <c r="S31" s="5">
        <f t="shared" si="9"/>
        <v>1.0688138481471332</v>
      </c>
      <c r="T31" s="5">
        <f t="shared" si="10"/>
        <v>0.8932767032941644</v>
      </c>
    </row>
    <row r="32" spans="1:20" ht="13.5" customHeight="1">
      <c r="A32" s="5">
        <v>1989</v>
      </c>
      <c r="B32" s="66">
        <v>12865098</v>
      </c>
      <c r="C32" s="13">
        <v>142.5448131189355</v>
      </c>
      <c r="D32" s="66">
        <v>650000</v>
      </c>
      <c r="E32" s="5">
        <v>9.5</v>
      </c>
      <c r="F32" s="20">
        <v>3220</v>
      </c>
      <c r="G32" s="8">
        <v>6.67</v>
      </c>
      <c r="H32" s="3">
        <v>25175</v>
      </c>
      <c r="I32" s="5">
        <v>1.736</v>
      </c>
      <c r="J32" s="25">
        <f t="shared" si="7"/>
        <v>1840093.171366791</v>
      </c>
      <c r="K32" s="13">
        <v>376.2047</v>
      </c>
      <c r="L32" s="13">
        <v>8.21085162726542</v>
      </c>
      <c r="M32" s="13">
        <v>85.87297873423404</v>
      </c>
      <c r="N32" s="13">
        <v>1231.4068158198652</v>
      </c>
      <c r="O32" s="13">
        <f t="shared" si="5"/>
        <v>1701.6953461813646</v>
      </c>
      <c r="P32" s="5">
        <f t="shared" si="6"/>
        <v>924.7875991612823</v>
      </c>
      <c r="Q32" s="5">
        <f t="shared" si="8"/>
        <v>839.2676907963014</v>
      </c>
      <c r="R32" s="5" t="s">
        <v>70</v>
      </c>
      <c r="S32" s="5">
        <f t="shared" si="9"/>
        <v>1.0672678745033204</v>
      </c>
      <c r="T32" s="5">
        <f t="shared" si="10"/>
        <v>0.8919846333585822</v>
      </c>
    </row>
    <row r="33" spans="1:20" ht="13.5" customHeight="1">
      <c r="A33" s="3">
        <v>1990</v>
      </c>
      <c r="B33" s="66">
        <v>13866876</v>
      </c>
      <c r="C33" s="13">
        <v>143.731969861017</v>
      </c>
      <c r="D33" s="66">
        <v>625000</v>
      </c>
      <c r="E33" s="5">
        <v>9.5</v>
      </c>
      <c r="F33" s="20">
        <v>2486</v>
      </c>
      <c r="G33" s="8">
        <v>6.67</v>
      </c>
      <c r="H33" s="3">
        <v>25209</v>
      </c>
      <c r="I33" s="5">
        <v>1.868</v>
      </c>
      <c r="J33" s="25">
        <f t="shared" si="7"/>
        <v>1999114.57533046</v>
      </c>
      <c r="K33" s="13">
        <v>142.31022</v>
      </c>
      <c r="L33" s="13">
        <v>18.079465745383963</v>
      </c>
      <c r="M33" s="13">
        <v>62.86227863522463</v>
      </c>
      <c r="N33" s="13">
        <v>1341.6128754820909</v>
      </c>
      <c r="O33" s="13">
        <f t="shared" si="5"/>
        <v>1564.8648398626995</v>
      </c>
      <c r="P33" s="5">
        <f t="shared" si="6"/>
        <v>782.7789658349234</v>
      </c>
      <c r="Q33" s="5">
        <f t="shared" si="8"/>
        <v>825.480656969696</v>
      </c>
      <c r="R33" s="5" t="s">
        <v>69</v>
      </c>
      <c r="S33" s="5">
        <f t="shared" si="9"/>
        <v>1.0497353774833704</v>
      </c>
      <c r="T33" s="5">
        <f t="shared" si="10"/>
        <v>0.8773315942296022</v>
      </c>
    </row>
    <row r="34" spans="1:20" ht="13.5" customHeight="1">
      <c r="A34" s="3">
        <v>1991</v>
      </c>
      <c r="B34" s="66">
        <v>13472303</v>
      </c>
      <c r="C34" s="13">
        <v>138.72500137932562</v>
      </c>
      <c r="D34" s="66">
        <v>600000</v>
      </c>
      <c r="E34" s="5">
        <v>9.5</v>
      </c>
      <c r="F34" s="20">
        <v>2465</v>
      </c>
      <c r="G34" s="8">
        <v>6.67</v>
      </c>
      <c r="H34" s="3">
        <v>22547</v>
      </c>
      <c r="I34" s="5">
        <v>1.854</v>
      </c>
      <c r="J34" s="25">
        <f t="shared" si="7"/>
        <v>1874703.4959456925</v>
      </c>
      <c r="K34" s="13">
        <v>109.05042999999999</v>
      </c>
      <c r="L34" s="13">
        <v>5.4393897500707835</v>
      </c>
      <c r="M34" s="13">
        <v>68.9636466235919</v>
      </c>
      <c r="N34" s="13">
        <v>1345.4874416102411</v>
      </c>
      <c r="O34" s="13">
        <f t="shared" si="5"/>
        <v>1528.9409079839038</v>
      </c>
      <c r="P34" s="5">
        <f t="shared" si="6"/>
        <v>815.5641205611722</v>
      </c>
      <c r="Q34" s="5">
        <f t="shared" si="8"/>
        <v>853.1423647480037</v>
      </c>
      <c r="R34" s="5" t="s">
        <v>68</v>
      </c>
      <c r="S34" s="5">
        <f t="shared" si="9"/>
        <v>1.08491182045793</v>
      </c>
      <c r="T34" s="5">
        <f t="shared" si="10"/>
        <v>0.9067308175540404</v>
      </c>
    </row>
    <row r="35" spans="1:20" ht="13.5" customHeight="1">
      <c r="A35" s="3">
        <v>1992</v>
      </c>
      <c r="B35" s="66">
        <v>14135064</v>
      </c>
      <c r="C35" s="13">
        <v>141.2594543440267</v>
      </c>
      <c r="D35" s="66">
        <v>560000</v>
      </c>
      <c r="E35" s="5">
        <v>9.5</v>
      </c>
      <c r="F35" s="20">
        <v>2324</v>
      </c>
      <c r="G35" s="8">
        <v>6.67</v>
      </c>
      <c r="H35" s="3">
        <v>23121</v>
      </c>
      <c r="I35" s="5">
        <v>1.89</v>
      </c>
      <c r="J35" s="25">
        <f t="shared" si="7"/>
        <v>2002090.6275278952</v>
      </c>
      <c r="K35" s="13">
        <v>327.73269999999997</v>
      </c>
      <c r="L35" s="13">
        <v>20.207288627439603</v>
      </c>
      <c r="M35" s="13">
        <v>66.50275849807835</v>
      </c>
      <c r="N35" s="13">
        <v>1342.200478010596</v>
      </c>
      <c r="O35" s="13">
        <f t="shared" si="5"/>
        <v>1756.6432251361139</v>
      </c>
      <c r="P35" s="5">
        <f t="shared" si="6"/>
        <v>877.40444962032</v>
      </c>
      <c r="Q35" s="5">
        <f t="shared" si="8"/>
        <v>844.9659804141866</v>
      </c>
      <c r="R35" s="5" t="s">
        <v>67</v>
      </c>
      <c r="S35" s="5">
        <f t="shared" si="9"/>
        <v>1.074514193544882</v>
      </c>
      <c r="T35" s="5">
        <f t="shared" si="10"/>
        <v>0.8980408497854981</v>
      </c>
    </row>
    <row r="36" spans="1:20" ht="13.5" customHeight="1">
      <c r="A36" s="3">
        <v>1993</v>
      </c>
      <c r="B36" s="66">
        <v>14819553</v>
      </c>
      <c r="C36" s="13">
        <v>138.67065769688597</v>
      </c>
      <c r="D36" s="66">
        <v>525000</v>
      </c>
      <c r="E36" s="5">
        <v>9.5</v>
      </c>
      <c r="F36" s="20">
        <v>2844</v>
      </c>
      <c r="G36" s="8">
        <v>6.67</v>
      </c>
      <c r="H36" s="3">
        <v>25504</v>
      </c>
      <c r="I36" s="5">
        <v>1.883</v>
      </c>
      <c r="J36" s="25">
        <f t="shared" si="7"/>
        <v>2060091.6547958597</v>
      </c>
      <c r="K36" s="13">
        <v>96.97605</v>
      </c>
      <c r="L36" s="13">
        <v>38.675795221226714</v>
      </c>
      <c r="M36" s="13">
        <v>76.87820630940392</v>
      </c>
      <c r="N36" s="13">
        <v>1566.8945874609408</v>
      </c>
      <c r="O36" s="13">
        <f t="shared" si="5"/>
        <v>1779.4246389915716</v>
      </c>
      <c r="P36" s="5">
        <f t="shared" si="6"/>
        <v>863.7599375004021</v>
      </c>
      <c r="Q36" s="5">
        <f t="shared" si="8"/>
        <v>866.4670575316297</v>
      </c>
      <c r="R36" s="5" t="s">
        <v>66</v>
      </c>
      <c r="S36" s="5">
        <f t="shared" si="9"/>
        <v>1.1018563742654253</v>
      </c>
      <c r="T36" s="5">
        <f t="shared" si="10"/>
        <v>0.9208924746004846</v>
      </c>
    </row>
    <row r="37" spans="1:20" ht="13.5" customHeight="1">
      <c r="A37" s="3">
        <v>1994</v>
      </c>
      <c r="B37" s="66">
        <v>15428444</v>
      </c>
      <c r="C37" s="13">
        <v>134.03329058522726</v>
      </c>
      <c r="D37" s="66">
        <v>480000</v>
      </c>
      <c r="E37" s="5">
        <v>9.5</v>
      </c>
      <c r="F37" s="20">
        <v>2980</v>
      </c>
      <c r="G37" s="8">
        <v>6.67</v>
      </c>
      <c r="H37" s="3">
        <v>28306</v>
      </c>
      <c r="I37" s="5">
        <v>1.861</v>
      </c>
      <c r="J37" s="25">
        <f t="shared" si="7"/>
        <v>2072557.6719959062</v>
      </c>
      <c r="K37" s="13">
        <v>90.80284000000002</v>
      </c>
      <c r="L37" s="13">
        <v>25.85139546840432</v>
      </c>
      <c r="M37" s="13">
        <v>72.57315751960016</v>
      </c>
      <c r="N37" s="13">
        <v>1458.3513029721046</v>
      </c>
      <c r="O37" s="13">
        <f t="shared" si="5"/>
        <v>1647.5786959601091</v>
      </c>
      <c r="P37" s="5">
        <f t="shared" si="6"/>
        <v>794.9495052523506</v>
      </c>
      <c r="Q37" s="5">
        <f t="shared" si="8"/>
        <v>846.9318684683033</v>
      </c>
      <c r="R37" s="5" t="s">
        <v>65</v>
      </c>
      <c r="S37" s="5">
        <f t="shared" si="9"/>
        <v>1.0770141458104552</v>
      </c>
      <c r="T37" s="5">
        <f t="shared" si="10"/>
        <v>0.9001302212153831</v>
      </c>
    </row>
    <row r="38" spans="1:20" ht="13.5" customHeight="1">
      <c r="A38" s="3">
        <v>1995</v>
      </c>
      <c r="B38" s="66">
        <v>15683123</v>
      </c>
      <c r="C38" s="13">
        <v>133.30266485569388</v>
      </c>
      <c r="D38" s="66">
        <v>450000</v>
      </c>
      <c r="E38" s="5">
        <v>9.5</v>
      </c>
      <c r="F38" s="20">
        <v>3000</v>
      </c>
      <c r="G38" s="8">
        <v>6.67</v>
      </c>
      <c r="H38" s="3">
        <v>28510</v>
      </c>
      <c r="I38" s="5">
        <v>1.847</v>
      </c>
      <c r="J38" s="25">
        <f t="shared" si="7"/>
        <v>2094949.7571296245</v>
      </c>
      <c r="K38" s="13">
        <v>452.4121500000001</v>
      </c>
      <c r="L38" s="13">
        <v>16.68270501113185</v>
      </c>
      <c r="M38" s="13">
        <v>85.00159664867338</v>
      </c>
      <c r="N38" s="13">
        <v>1414.9096671205546</v>
      </c>
      <c r="O38" s="13">
        <f t="shared" si="5"/>
        <v>1969.0061187803599</v>
      </c>
      <c r="P38" s="5">
        <f t="shared" si="6"/>
        <v>939.8822630849987</v>
      </c>
      <c r="Q38" s="5">
        <f t="shared" si="8"/>
        <v>841.1023838364052</v>
      </c>
      <c r="R38" s="5" t="s">
        <v>64</v>
      </c>
      <c r="S38" s="5">
        <f t="shared" si="9"/>
        <v>1.0696009905790982</v>
      </c>
      <c r="T38" s="5">
        <f t="shared" si="10"/>
        <v>0.8939345690187407</v>
      </c>
    </row>
    <row r="39" spans="1:20" ht="13.5" customHeight="1">
      <c r="A39" s="3">
        <v>1996</v>
      </c>
      <c r="B39" s="66">
        <v>16082867</v>
      </c>
      <c r="C39" s="13">
        <v>134.76926687792104</v>
      </c>
      <c r="D39" s="66">
        <v>420000</v>
      </c>
      <c r="E39" s="5">
        <v>9.5</v>
      </c>
      <c r="F39" s="20">
        <v>3500</v>
      </c>
      <c r="G39" s="8">
        <v>6.67</v>
      </c>
      <c r="H39" s="5">
        <v>27920</v>
      </c>
      <c r="I39" s="5">
        <v>1.815</v>
      </c>
      <c r="J39" s="25">
        <f t="shared" si="7"/>
        <v>2171540.2146851094</v>
      </c>
      <c r="K39" s="13">
        <v>215.69859000000002</v>
      </c>
      <c r="L39" s="13">
        <v>16.193799176605324</v>
      </c>
      <c r="M39" s="13">
        <v>82.11254411178892</v>
      </c>
      <c r="N39" s="13">
        <v>1438.1517172532776</v>
      </c>
      <c r="O39" s="13">
        <f t="shared" si="5"/>
        <v>1752.156650541672</v>
      </c>
      <c r="P39" s="5">
        <f t="shared" si="6"/>
        <v>806.8727618731889</v>
      </c>
      <c r="Q39" s="5">
        <f t="shared" si="8"/>
        <v>786.3702364196762</v>
      </c>
      <c r="R39" s="5" t="s">
        <v>63</v>
      </c>
      <c r="S39" s="5">
        <f t="shared" si="9"/>
        <v>1</v>
      </c>
      <c r="T39" s="5">
        <f t="shared" si="10"/>
        <v>0.8357645298502866</v>
      </c>
    </row>
    <row r="40" spans="1:20" ht="13.5" customHeight="1">
      <c r="A40" s="3">
        <v>1997</v>
      </c>
      <c r="B40" s="66">
        <v>16430873</v>
      </c>
      <c r="C40" s="13">
        <v>136.033217524056</v>
      </c>
      <c r="D40" s="66">
        <v>390000</v>
      </c>
      <c r="E40" s="5">
        <v>9.5</v>
      </c>
      <c r="F40" s="20">
        <v>3100</v>
      </c>
      <c r="G40" s="8">
        <v>6.67</v>
      </c>
      <c r="H40" s="5">
        <v>27446</v>
      </c>
      <c r="I40" s="5">
        <v>1.801</v>
      </c>
      <c r="J40" s="25">
        <f t="shared" si="7"/>
        <v>2238919.6281651384</v>
      </c>
      <c r="K40" s="13">
        <v>146.58583000000002</v>
      </c>
      <c r="L40" s="13">
        <v>1.9478115244366412</v>
      </c>
      <c r="M40" s="13">
        <v>91.082592839466</v>
      </c>
      <c r="N40" s="13">
        <v>1510.9365186893713</v>
      </c>
      <c r="O40" s="13">
        <f t="shared" si="5"/>
        <v>1750.552753053274</v>
      </c>
      <c r="P40" s="5">
        <f t="shared" si="6"/>
        <v>781.873869446535</v>
      </c>
      <c r="Q40" s="5">
        <f t="shared" si="8"/>
        <v>765.2113499247434</v>
      </c>
      <c r="R40" s="5" t="s">
        <v>61</v>
      </c>
      <c r="S40" s="5">
        <f t="shared" si="9"/>
        <v>0.9730929713320934</v>
      </c>
      <c r="T40" s="5">
        <f t="shared" si="10"/>
        <v>0.8132765896859854</v>
      </c>
    </row>
    <row r="41" spans="1:20" ht="13.5" customHeight="1">
      <c r="A41" s="3">
        <v>1998</v>
      </c>
      <c r="B41" s="67">
        <v>16816555</v>
      </c>
      <c r="C41" s="13">
        <v>136.65529340654382</v>
      </c>
      <c r="D41" s="11">
        <v>353670</v>
      </c>
      <c r="E41" s="5">
        <v>9.5</v>
      </c>
      <c r="F41" s="20">
        <v>3210</v>
      </c>
      <c r="G41" s="8">
        <v>6.67</v>
      </c>
      <c r="H41" s="5">
        <v>26972</v>
      </c>
      <c r="I41" s="5">
        <v>1.826</v>
      </c>
      <c r="J41" s="25">
        <f t="shared" si="7"/>
        <v>2301501.7841842812</v>
      </c>
      <c r="K41" s="13">
        <v>85.58407999999999</v>
      </c>
      <c r="L41" s="13">
        <v>18.997572776780608</v>
      </c>
      <c r="M41" s="13">
        <v>109.33864111057522</v>
      </c>
      <c r="N41" s="13">
        <v>1561.457154008634</v>
      </c>
      <c r="O41" s="13">
        <f t="shared" si="5"/>
        <v>1775.37744789599</v>
      </c>
      <c r="P41" s="5">
        <f t="shared" si="6"/>
        <v>771.3995531510026</v>
      </c>
      <c r="Q41" s="5">
        <f t="shared" si="8"/>
        <v>773.4029768294494</v>
      </c>
      <c r="R41" s="5" t="s">
        <v>60</v>
      </c>
      <c r="S41" s="5">
        <f t="shared" si="9"/>
        <v>0.9835099816986126</v>
      </c>
      <c r="T41" s="5">
        <f t="shared" si="10"/>
        <v>0.8219827574574049</v>
      </c>
    </row>
    <row r="42" spans="1:20" ht="13.5" customHeight="1">
      <c r="A42" s="3">
        <v>1999</v>
      </c>
      <c r="B42" s="67">
        <v>17555208</v>
      </c>
      <c r="C42" s="13">
        <v>137.76655326744665</v>
      </c>
      <c r="D42" s="11">
        <v>342731</v>
      </c>
      <c r="E42" s="5">
        <v>9.5</v>
      </c>
      <c r="F42" s="20">
        <v>3260</v>
      </c>
      <c r="G42" s="8">
        <v>6.67</v>
      </c>
      <c r="H42" s="5">
        <v>27073</v>
      </c>
      <c r="I42" s="5">
        <v>1.834</v>
      </c>
      <c r="J42" s="25">
        <f t="shared" si="7"/>
        <v>2421847.8386351056</v>
      </c>
      <c r="K42" s="13">
        <v>28.70539</v>
      </c>
      <c r="L42" s="13">
        <v>0.30544723109378286</v>
      </c>
      <c r="M42" s="13">
        <v>97.07525073123406</v>
      </c>
      <c r="N42" s="13">
        <v>1675.59116317381</v>
      </c>
      <c r="O42" s="13">
        <f t="shared" si="5"/>
        <v>1801.6772511361378</v>
      </c>
      <c r="P42" s="5">
        <f t="shared" si="6"/>
        <v>743.926692005357</v>
      </c>
      <c r="Q42" s="5">
        <f t="shared" si="8"/>
        <v>807.0962785056231</v>
      </c>
      <c r="R42" s="5" t="s">
        <v>59</v>
      </c>
      <c r="S42" s="5">
        <f t="shared" si="9"/>
        <v>1.026356595311023</v>
      </c>
      <c r="T42" s="5">
        <f t="shared" si="10"/>
        <v>0.857792437338858</v>
      </c>
    </row>
    <row r="43" spans="1:20" ht="13.5" customHeight="1">
      <c r="A43" s="3">
        <v>2000</v>
      </c>
      <c r="B43" s="67">
        <v>18299257</v>
      </c>
      <c r="C43" s="13">
        <v>136.6310115524776</v>
      </c>
      <c r="D43" s="11">
        <v>369535</v>
      </c>
      <c r="E43" s="5">
        <v>9.5</v>
      </c>
      <c r="F43" s="20">
        <v>3150</v>
      </c>
      <c r="G43" s="8">
        <v>6.67</v>
      </c>
      <c r="H43" s="5">
        <v>28322</v>
      </c>
      <c r="I43" s="5">
        <v>1.903</v>
      </c>
      <c r="J43" s="25">
        <f t="shared" si="7"/>
        <v>2503831.4843347566</v>
      </c>
      <c r="K43" s="25">
        <v>156.74708</v>
      </c>
      <c r="L43" s="13">
        <v>25.97361719389352</v>
      </c>
      <c r="M43" s="13">
        <v>122.07742815140038</v>
      </c>
      <c r="N43" s="13">
        <v>1707.6705579811482</v>
      </c>
      <c r="O43" s="13">
        <f t="shared" si="5"/>
        <v>2012.4686833264423</v>
      </c>
      <c r="P43" s="5">
        <f t="shared" si="6"/>
        <v>803.7556424693395</v>
      </c>
      <c r="Q43" s="5">
        <f t="shared" si="8"/>
        <v>825.1559250192139</v>
      </c>
      <c r="R43" s="5" t="s">
        <v>58</v>
      </c>
      <c r="S43" s="5">
        <f t="shared" si="9"/>
        <v>1.0493224270238508</v>
      </c>
      <c r="T43" s="5">
        <f t="shared" si="10"/>
        <v>0.8769864648829502</v>
      </c>
    </row>
    <row r="44" spans="1:20" ht="13.5" customHeight="1">
      <c r="A44" s="5">
        <v>2001</v>
      </c>
      <c r="B44" s="67">
        <v>17752447</v>
      </c>
      <c r="C44" s="13">
        <v>136.5854204540907</v>
      </c>
      <c r="D44" s="72">
        <v>300432</v>
      </c>
      <c r="E44" s="5">
        <v>9.5</v>
      </c>
      <c r="F44" s="20">
        <v>3400</v>
      </c>
      <c r="G44" s="8">
        <v>6.67</v>
      </c>
      <c r="H44" s="5">
        <v>29099</v>
      </c>
      <c r="I44" s="5">
        <v>1.876</v>
      </c>
      <c r="J44" s="25">
        <f t="shared" si="7"/>
        <v>2427656.8093079613</v>
      </c>
      <c r="K44" s="13">
        <v>123.00179000000001</v>
      </c>
      <c r="L44" s="13">
        <v>19.4889291708171</v>
      </c>
      <c r="M44" s="13">
        <v>89.05665859997895</v>
      </c>
      <c r="N44" s="13">
        <v>1889.1569147289883</v>
      </c>
      <c r="O44" s="13">
        <f t="shared" si="5"/>
        <v>2120.7042924997845</v>
      </c>
      <c r="P44" s="5">
        <f t="shared" si="6"/>
        <v>873.5601689533382</v>
      </c>
      <c r="Q44" s="5">
        <f t="shared" si="8"/>
        <v>836.15737486593</v>
      </c>
      <c r="R44" s="5" t="s">
        <v>57</v>
      </c>
      <c r="S44" s="5">
        <f t="shared" si="9"/>
        <v>1.0633125926445708</v>
      </c>
      <c r="T44" s="5">
        <f t="shared" si="10"/>
        <v>0.8886789490754791</v>
      </c>
    </row>
    <row r="45" spans="1:20" ht="13.5" customHeight="1">
      <c r="A45" s="5">
        <v>2002</v>
      </c>
      <c r="B45" s="67">
        <v>18011700</v>
      </c>
      <c r="C45" s="13">
        <v>135.45912471209803</v>
      </c>
      <c r="D45" s="72">
        <v>308300</v>
      </c>
      <c r="E45" s="5">
        <v>9.5</v>
      </c>
      <c r="F45" s="20">
        <v>3150</v>
      </c>
      <c r="G45" s="8">
        <v>6.67</v>
      </c>
      <c r="H45" s="5">
        <v>28673</v>
      </c>
      <c r="I45" s="5">
        <v>1.985</v>
      </c>
      <c r="J45" s="25">
        <f t="shared" si="7"/>
        <v>2442855.8929818966</v>
      </c>
      <c r="K45" s="13">
        <v>12.417800000000002</v>
      </c>
      <c r="L45" s="13">
        <v>9.156883473081749</v>
      </c>
      <c r="M45" s="13">
        <v>99.62946812670613</v>
      </c>
      <c r="N45" s="13">
        <v>1830.6066712982822</v>
      </c>
      <c r="O45" s="13">
        <f t="shared" si="5"/>
        <v>1951.81082289807</v>
      </c>
      <c r="P45" s="5">
        <f>(O45/J45)*1000000</f>
        <v>798.9872953641864</v>
      </c>
      <c r="Q45" s="5">
        <f t="shared" si="8"/>
        <v>799.4296926316375</v>
      </c>
      <c r="R45" s="5" t="s">
        <v>62</v>
      </c>
      <c r="S45" s="5">
        <f t="shared" si="9"/>
        <v>1.0166072615762018</v>
      </c>
      <c r="T45" s="5">
        <f t="shared" si="10"/>
        <v>0.8496442900136217</v>
      </c>
    </row>
    <row r="46" ht="15.75" customHeight="1"/>
    <row r="47" spans="7:19" ht="13.5" customHeight="1">
      <c r="G47" s="5">
        <v>1.2954486852129046</v>
      </c>
      <c r="H47" s="5">
        <v>1.1643497597477794</v>
      </c>
      <c r="I47" s="5">
        <v>1.1505345082913696</v>
      </c>
      <c r="J47" s="5">
        <v>1.0493645632166013</v>
      </c>
      <c r="K47" s="5">
        <v>1.0848824874528675</v>
      </c>
      <c r="L47" s="5">
        <v>1.0683794526948946</v>
      </c>
      <c r="M47" s="5">
        <v>1.1193199751207765</v>
      </c>
      <c r="N47" s="5">
        <v>1.1004871367111613</v>
      </c>
      <c r="O47" s="5">
        <v>1.0815516650221764</v>
      </c>
      <c r="P47" s="5">
        <v>1.0531092532976731</v>
      </c>
      <c r="Q47" s="5">
        <v>1.015654089304905</v>
      </c>
      <c r="R47" s="5">
        <v>1</v>
      </c>
      <c r="S47" s="5">
        <v>0.968350987888322</v>
      </c>
    </row>
    <row r="48" spans="3:20" ht="13.5" customHeight="1">
      <c r="C48" s="5">
        <v>1</v>
      </c>
      <c r="D48" s="5">
        <v>0.9017283236573989</v>
      </c>
      <c r="E48" s="5">
        <v>0.8934145196640172</v>
      </c>
      <c r="F48" s="5">
        <v>0.8134127412199361</v>
      </c>
      <c r="G48" s="5">
        <v>0.8386869356263457</v>
      </c>
      <c r="H48" s="5">
        <v>0.8240119326249047</v>
      </c>
      <c r="I48" s="5">
        <v>0.8634885524947553</v>
      </c>
      <c r="J48" s="5">
        <v>0.8470620033115122</v>
      </c>
      <c r="K48" s="5">
        <v>0.8364922255999069</v>
      </c>
      <c r="L48" s="5">
        <v>0.8201301849962614</v>
      </c>
      <c r="M48" s="5">
        <v>0.7907723925927417</v>
      </c>
      <c r="N48" s="5">
        <v>0.7764756143301804</v>
      </c>
      <c r="O48" s="5">
        <v>0.7483342343039047</v>
      </c>
      <c r="P48" s="5">
        <v>0.763262950579789</v>
      </c>
      <c r="Q48" s="5">
        <v>0.7759280962189246</v>
      </c>
      <c r="R48" s="5">
        <v>0.7939724529191564</v>
      </c>
      <c r="S48" s="5">
        <v>0.797018516544032</v>
      </c>
      <c r="T48" s="5">
        <v>0.7887977531903566</v>
      </c>
    </row>
    <row r="49" spans="3:20" ht="13.5" customHeight="1">
      <c r="C49" s="5">
        <v>1.293501933848489</v>
      </c>
      <c r="D49" s="5">
        <v>1.1630391178924677</v>
      </c>
      <c r="E49" s="5">
        <v>1.1496603195898363</v>
      </c>
      <c r="F49" s="5">
        <v>1.0490421814931528</v>
      </c>
      <c r="G49" s="5">
        <v>1.084804712257352</v>
      </c>
      <c r="H49" s="5">
        <v>1.0685942194536793</v>
      </c>
      <c r="I49" s="5">
        <v>1.1199461850209238</v>
      </c>
      <c r="J49" s="5">
        <v>1.1012766672065495</v>
      </c>
      <c r="K49" s="5">
        <v>1.0824118923749162</v>
      </c>
      <c r="L49" s="5">
        <v>1.0536802526320326</v>
      </c>
      <c r="M49" s="5">
        <v>1.0158335508111698</v>
      </c>
      <c r="N49" s="5">
        <v>1</v>
      </c>
      <c r="O49" s="5">
        <v>0.9683370791426713</v>
      </c>
      <c r="P49" s="5">
        <v>0.9834997386351567</v>
      </c>
      <c r="Q49" s="5">
        <v>1.0022866278325928</v>
      </c>
      <c r="R49" s="5">
        <v>1.0279279953923184</v>
      </c>
      <c r="S49" s="5">
        <v>1.036214459118793</v>
      </c>
      <c r="T49" s="5">
        <v>1.0255265344655369</v>
      </c>
    </row>
    <row r="50" spans="3:20" ht="13.5" customHeight="1">
      <c r="C50" s="5">
        <v>1.2878704514920805</v>
      </c>
      <c r="D50" s="5">
        <v>1.1613092633118511</v>
      </c>
      <c r="E50" s="5">
        <v>1.150602160809278</v>
      </c>
      <c r="F50" s="5">
        <v>1.04757023428433</v>
      </c>
      <c r="G50" s="5">
        <v>1.0801201224456112</v>
      </c>
      <c r="H50" s="5">
        <v>1.0612206197044978</v>
      </c>
      <c r="I50" s="5">
        <v>1.1120613919596636</v>
      </c>
      <c r="J50" s="5">
        <v>1.0909061246465834</v>
      </c>
      <c r="K50" s="5">
        <v>1.0772936202529673</v>
      </c>
      <c r="L50" s="5">
        <v>1.0562214316334186</v>
      </c>
      <c r="M50" s="5">
        <v>1.0184123982758868</v>
      </c>
      <c r="N50" s="5">
        <v>1</v>
      </c>
      <c r="O50" s="5">
        <v>0.96375754819995</v>
      </c>
      <c r="P50" s="5">
        <v>0.9829838007703703</v>
      </c>
      <c r="Q50" s="5">
        <v>0.9992948676028568</v>
      </c>
      <c r="R50" s="5">
        <v>1.0225336614132685</v>
      </c>
      <c r="S50" s="5">
        <v>1.0264565967491108</v>
      </c>
      <c r="T50" s="5">
        <v>1.0158693185372032</v>
      </c>
    </row>
    <row r="52" spans="1:4" ht="13.5" customHeight="1">
      <c r="A52" s="5">
        <v>2002</v>
      </c>
      <c r="B52" s="5">
        <v>187.65995433205737</v>
      </c>
      <c r="C52" s="5">
        <v>134.18973444946238</v>
      </c>
      <c r="D52" s="5">
        <v>160.29684559636704</v>
      </c>
    </row>
    <row r="53" spans="1:23" ht="13.5" customHeight="1">
      <c r="A53" s="5">
        <v>2001</v>
      </c>
      <c r="B53" s="5">
        <v>185.52859623505495</v>
      </c>
      <c r="C53" s="5">
        <v>135.6450090777407</v>
      </c>
      <c r="D53" s="5">
        <v>155.02625941656095</v>
      </c>
      <c r="F53" s="5">
        <v>1.1965092610225196</v>
      </c>
      <c r="G53" s="5">
        <v>1.102514953847769</v>
      </c>
      <c r="H53" s="5">
        <v>1.1316892645388</v>
      </c>
      <c r="I53" s="5">
        <v>1.0688138481471332</v>
      </c>
      <c r="J53" s="5">
        <v>1.0672678745033204</v>
      </c>
      <c r="K53" s="5">
        <v>1.0497353774833704</v>
      </c>
      <c r="L53" s="5">
        <v>1.08491182045793</v>
      </c>
      <c r="M53" s="5">
        <v>1.074514193544882</v>
      </c>
      <c r="N53" s="5">
        <v>1.1018563742654253</v>
      </c>
      <c r="O53" s="5">
        <v>1.0770141458104552</v>
      </c>
      <c r="P53" s="5">
        <v>1.0696009905790982</v>
      </c>
      <c r="Q53" s="5">
        <v>1</v>
      </c>
      <c r="R53" s="5">
        <v>0.9730929713320934</v>
      </c>
      <c r="S53" s="5">
        <v>0.9835099816986126</v>
      </c>
      <c r="T53" s="5">
        <v>1.026356595311023</v>
      </c>
      <c r="U53" s="5">
        <v>1.0493224270238508</v>
      </c>
      <c r="V53" s="5">
        <v>1.0633125926445708</v>
      </c>
      <c r="W53" s="5">
        <v>1.0166072615762018</v>
      </c>
    </row>
    <row r="54" spans="1:4" ht="13.5" customHeight="1">
      <c r="A54" s="5">
        <v>2000</v>
      </c>
      <c r="B54" s="5">
        <v>184.49995617255695</v>
      </c>
      <c r="C54" s="5">
        <v>136.05428849458255</v>
      </c>
      <c r="D54" s="5">
        <v>151.362450398469</v>
      </c>
    </row>
    <row r="55" spans="1:4" ht="13.5" customHeight="1">
      <c r="A55" s="5">
        <v>1999</v>
      </c>
      <c r="B55" s="5">
        <v>180.62736515583865</v>
      </c>
      <c r="C55" s="5">
        <v>137.56632101761363</v>
      </c>
      <c r="D55" s="5">
        <v>145.30891631283336</v>
      </c>
    </row>
    <row r="56" spans="1:4" ht="13.5" customHeight="1">
      <c r="A56" s="5">
        <v>1998</v>
      </c>
      <c r="B56" s="5">
        <v>181.21547211281077</v>
      </c>
      <c r="C56" s="5">
        <v>136.43446600668162</v>
      </c>
      <c r="D56" s="5">
        <v>144.62247982370576</v>
      </c>
    </row>
    <row r="57" spans="1:4" ht="13.5" customHeight="1">
      <c r="A57" s="5">
        <v>1997</v>
      </c>
      <c r="B57" s="5">
        <v>180.82014829520276</v>
      </c>
      <c r="C57" s="5">
        <v>135.7219132642294</v>
      </c>
      <c r="D57" s="5">
        <v>142.57484534083218</v>
      </c>
    </row>
    <row r="58" spans="1:4" ht="13.5" customHeight="1">
      <c r="A58" s="5">
        <v>1996</v>
      </c>
      <c r="B58" s="5">
        <v>181.9163633464576</v>
      </c>
      <c r="C58" s="5">
        <v>134.58428106859904</v>
      </c>
      <c r="D58" s="5">
        <v>142.5448131189355</v>
      </c>
    </row>
    <row r="59" spans="1:4" ht="13.5" customHeight="1">
      <c r="A59" s="5">
        <v>1995</v>
      </c>
      <c r="B59" s="5">
        <v>182.1888223866391</v>
      </c>
      <c r="C59" s="5">
        <v>133.16220440709893</v>
      </c>
      <c r="D59" s="5">
        <v>143.731969861017</v>
      </c>
    </row>
    <row r="60" spans="1:4" ht="13.5" customHeight="1">
      <c r="A60" s="5">
        <v>1994</v>
      </c>
      <c r="B60" s="5">
        <v>181.98453943901484</v>
      </c>
      <c r="C60" s="5">
        <v>133.86873196970035</v>
      </c>
      <c r="D60" s="5">
        <v>138.72500137932562</v>
      </c>
    </row>
    <row r="61" spans="1:4" ht="13.5" customHeight="1">
      <c r="A61" s="5">
        <v>1993</v>
      </c>
      <c r="B61" s="5">
        <v>182.93173462772543</v>
      </c>
      <c r="C61" s="5">
        <v>138.58525572751824</v>
      </c>
      <c r="D61" s="5">
        <v>141.2594543440267</v>
      </c>
    </row>
    <row r="62" spans="1:4" ht="13.5" customHeight="1">
      <c r="A62" s="5">
        <v>1992</v>
      </c>
      <c r="B62" s="5">
        <v>181.16585110658443</v>
      </c>
      <c r="C62" s="5">
        <v>141.07618645736798</v>
      </c>
      <c r="D62" s="5">
        <v>138.67065769688597</v>
      </c>
    </row>
    <row r="63" spans="1:4" ht="13.5" customHeight="1">
      <c r="A63" s="5">
        <v>1991</v>
      </c>
      <c r="B63" s="5">
        <v>178.49185476017243</v>
      </c>
      <c r="C63" s="5">
        <v>138.48236249024185</v>
      </c>
      <c r="D63" s="5">
        <v>134.03329058522726</v>
      </c>
    </row>
    <row r="64" spans="1:4" ht="13.5" customHeight="1">
      <c r="A64" s="5">
        <v>1990</v>
      </c>
      <c r="B64" s="5">
        <v>177.8675872277222</v>
      </c>
      <c r="C64" s="5">
        <v>143.494363070555</v>
      </c>
      <c r="D64" s="5">
        <v>133.30266485569388</v>
      </c>
    </row>
    <row r="65" spans="1:4" ht="13.5" customHeight="1">
      <c r="A65" s="5">
        <v>1989</v>
      </c>
      <c r="B65" s="5">
        <v>178.08526478150878</v>
      </c>
      <c r="C65" s="5">
        <v>142.24216261673237</v>
      </c>
      <c r="D65" s="5">
        <v>134.76926687792104</v>
      </c>
    </row>
    <row r="66" spans="1:4" ht="13.5" customHeight="1">
      <c r="A66" s="5">
        <v>1988</v>
      </c>
      <c r="B66" s="5">
        <v>178.63357948653578</v>
      </c>
      <c r="C66" s="5">
        <v>142.22048197394344</v>
      </c>
      <c r="D66" s="5">
        <v>136.033217524056</v>
      </c>
    </row>
    <row r="67" spans="1:4" ht="13.5" customHeight="1">
      <c r="A67" s="5">
        <v>1987</v>
      </c>
      <c r="B67" s="5">
        <v>178.63617221370419</v>
      </c>
      <c r="C67" s="5">
        <v>144.1891431268274</v>
      </c>
      <c r="D67" s="5">
        <v>136.65529340654382</v>
      </c>
    </row>
    <row r="68" spans="1:4" ht="13.5" customHeight="1">
      <c r="A68" s="5">
        <v>1986</v>
      </c>
      <c r="B68" s="5">
        <v>180.46705668927038</v>
      </c>
      <c r="C68" s="5">
        <v>144.8384265724537</v>
      </c>
      <c r="D68" s="5">
        <v>137.76655326744665</v>
      </c>
    </row>
    <row r="69" spans="1:4" ht="13.5" customHeight="1">
      <c r="A69" s="5">
        <v>1985</v>
      </c>
      <c r="B69" s="5">
        <v>179.26122642811276</v>
      </c>
      <c r="C69" s="5">
        <v>150.81298123226838</v>
      </c>
      <c r="D69" s="5">
        <v>136.6310115524776</v>
      </c>
    </row>
    <row r="70" spans="1:4" ht="13.5" customHeight="1">
      <c r="A70" s="5">
        <v>1984</v>
      </c>
      <c r="B70" s="5">
        <v>181.2268609672314</v>
      </c>
      <c r="C70" s="5">
        <v>154.46101742020622</v>
      </c>
      <c r="D70" s="5">
        <v>136.5854204540907</v>
      </c>
    </row>
    <row r="71" spans="1:4" ht="13.5" customHeight="1">
      <c r="A71" s="5">
        <v>1983</v>
      </c>
      <c r="B71" s="5">
        <v>181.11130864135637</v>
      </c>
      <c r="C71" s="5">
        <v>159.62432511206188</v>
      </c>
      <c r="D71" s="5">
        <v>135.45912471209803</v>
      </c>
    </row>
  </sheetData>
  <printOptions/>
  <pageMargins left="0.75" right="0.75" top="1" bottom="1" header="0.5" footer="0.5"/>
  <pageSetup horizontalDpi="200" verticalDpi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J137"/>
  <sheetViews>
    <sheetView zoomScale="95" zoomScaleNormal="95" workbookViewId="0" topLeftCell="I1">
      <pane ySplit="870" topLeftCell="BM75" activePane="bottomLeft" state="split"/>
      <selection pane="topLeft" activeCell="C1" sqref="C1:C16384"/>
      <selection pane="bottomLeft" activeCell="F95" sqref="F95:Y95"/>
    </sheetView>
  </sheetViews>
  <sheetFormatPr defaultColWidth="9.140625" defaultRowHeight="12.75"/>
  <cols>
    <col min="1" max="1" width="21.57421875" style="0" customWidth="1"/>
    <col min="2" max="2" width="7.7109375" style="0" customWidth="1"/>
    <col min="3" max="3" width="7.7109375" style="83" customWidth="1"/>
    <col min="4" max="25" width="7.7109375" style="0" customWidth="1"/>
    <col min="26" max="26" width="13.7109375" style="0" customWidth="1"/>
    <col min="27" max="71" width="7.7109375" style="0" customWidth="1"/>
    <col min="72" max="91" width="9.7109375" style="0" customWidth="1"/>
    <col min="92" max="92" width="4.140625" style="0" customWidth="1"/>
    <col min="93" max="113" width="9.7109375" style="0" customWidth="1"/>
    <col min="114" max="16384" width="7.7109375" style="0" customWidth="1"/>
  </cols>
  <sheetData>
    <row r="1" spans="1:114" ht="33.75">
      <c r="A1" s="28" t="s">
        <v>167</v>
      </c>
      <c r="B1" s="28" t="s">
        <v>156</v>
      </c>
      <c r="C1" s="30" t="s">
        <v>161</v>
      </c>
      <c r="D1" s="28" t="s">
        <v>162</v>
      </c>
      <c r="E1" s="28" t="s">
        <v>163</v>
      </c>
      <c r="F1" s="29">
        <v>2002</v>
      </c>
      <c r="G1" s="29">
        <v>2001</v>
      </c>
      <c r="H1" s="29">
        <v>2000</v>
      </c>
      <c r="I1" s="29">
        <v>1999</v>
      </c>
      <c r="J1" s="29">
        <v>1998</v>
      </c>
      <c r="K1" s="30">
        <v>1997</v>
      </c>
      <c r="L1" s="30">
        <v>1996</v>
      </c>
      <c r="M1" s="29">
        <v>1995</v>
      </c>
      <c r="N1" s="29">
        <v>1994</v>
      </c>
      <c r="O1" s="29">
        <v>1993</v>
      </c>
      <c r="P1" s="29">
        <v>1992</v>
      </c>
      <c r="Q1" s="29">
        <v>1991</v>
      </c>
      <c r="R1" s="29">
        <v>1990</v>
      </c>
      <c r="S1" s="29">
        <v>1989</v>
      </c>
      <c r="T1" s="29">
        <v>1988</v>
      </c>
      <c r="U1" s="29">
        <v>1987</v>
      </c>
      <c r="V1" s="29">
        <v>1986</v>
      </c>
      <c r="W1" s="29">
        <v>1985</v>
      </c>
      <c r="X1" s="29">
        <v>1984</v>
      </c>
      <c r="Y1" s="29">
        <v>1983</v>
      </c>
      <c r="Z1" s="28" t="s">
        <v>167</v>
      </c>
      <c r="AA1" s="31" t="s">
        <v>180</v>
      </c>
      <c r="AB1" s="29">
        <v>2002</v>
      </c>
      <c r="AC1" s="29">
        <v>2001</v>
      </c>
      <c r="AD1" s="29">
        <v>2000</v>
      </c>
      <c r="AE1" s="29">
        <v>1999</v>
      </c>
      <c r="AF1" s="29">
        <v>1998</v>
      </c>
      <c r="AG1" s="29">
        <v>1997</v>
      </c>
      <c r="AH1" s="29">
        <v>1996</v>
      </c>
      <c r="AI1" s="29">
        <v>1995</v>
      </c>
      <c r="AJ1" s="29">
        <v>1994</v>
      </c>
      <c r="AK1" s="29">
        <v>1993</v>
      </c>
      <c r="AL1" s="29">
        <v>1992</v>
      </c>
      <c r="AM1" s="29">
        <v>1991</v>
      </c>
      <c r="AN1" s="29">
        <v>1990</v>
      </c>
      <c r="AO1" s="29">
        <v>1989</v>
      </c>
      <c r="AP1" s="29">
        <v>1988</v>
      </c>
      <c r="AQ1" s="29">
        <v>1987</v>
      </c>
      <c r="AR1" s="29">
        <v>1986</v>
      </c>
      <c r="AS1" s="29">
        <v>1985</v>
      </c>
      <c r="AT1" s="29">
        <v>1984</v>
      </c>
      <c r="AU1" s="29">
        <v>1983</v>
      </c>
      <c r="AV1" s="29"/>
      <c r="AW1" s="32" t="s">
        <v>179</v>
      </c>
      <c r="AX1" s="32">
        <v>2002</v>
      </c>
      <c r="AY1" s="32">
        <v>2001</v>
      </c>
      <c r="AZ1" s="32">
        <v>2000</v>
      </c>
      <c r="BA1" s="32">
        <v>1999</v>
      </c>
      <c r="BB1" s="32">
        <v>1998</v>
      </c>
      <c r="BC1" s="32">
        <v>1997</v>
      </c>
      <c r="BD1" s="32">
        <v>1996</v>
      </c>
      <c r="BE1" s="32">
        <v>1995</v>
      </c>
      <c r="BF1" s="32">
        <v>1994</v>
      </c>
      <c r="BG1" s="32">
        <v>1993</v>
      </c>
      <c r="BH1" s="32">
        <v>1992</v>
      </c>
      <c r="BI1" s="32">
        <v>1991</v>
      </c>
      <c r="BJ1" s="32">
        <v>1990</v>
      </c>
      <c r="BK1" s="32">
        <v>1989</v>
      </c>
      <c r="BL1" s="32">
        <v>1988</v>
      </c>
      <c r="BM1" s="32">
        <v>1987</v>
      </c>
      <c r="BN1" s="32">
        <v>1986</v>
      </c>
      <c r="BO1" s="32">
        <v>1985</v>
      </c>
      <c r="BP1" s="32">
        <v>1984</v>
      </c>
      <c r="BQ1" s="32">
        <v>1983</v>
      </c>
      <c r="BR1" s="33"/>
      <c r="BS1" s="33" t="s">
        <v>182</v>
      </c>
      <c r="BT1" s="30">
        <v>2002</v>
      </c>
      <c r="BU1" s="30">
        <v>2001</v>
      </c>
      <c r="BV1" s="30">
        <v>2000</v>
      </c>
      <c r="BW1" s="30">
        <v>1999</v>
      </c>
      <c r="BX1" s="30">
        <v>1998</v>
      </c>
      <c r="BY1" s="30">
        <v>1997</v>
      </c>
      <c r="BZ1" s="30">
        <v>1996</v>
      </c>
      <c r="CA1" s="30">
        <v>1995</v>
      </c>
      <c r="CB1" s="30">
        <v>1994</v>
      </c>
      <c r="CC1" s="30">
        <v>1993</v>
      </c>
      <c r="CD1" s="30">
        <v>1992</v>
      </c>
      <c r="CE1" s="30">
        <v>1991</v>
      </c>
      <c r="CF1" s="30">
        <v>1990</v>
      </c>
      <c r="CG1" s="30">
        <v>1989</v>
      </c>
      <c r="CH1" s="30">
        <v>1988</v>
      </c>
      <c r="CI1" s="30">
        <v>1987</v>
      </c>
      <c r="CJ1" s="30">
        <v>1986</v>
      </c>
      <c r="CK1" s="30">
        <v>1985</v>
      </c>
      <c r="CL1" s="30">
        <v>1984</v>
      </c>
      <c r="CM1" s="30">
        <v>1983</v>
      </c>
      <c r="CN1" s="33"/>
      <c r="CO1" s="33" t="s">
        <v>183</v>
      </c>
      <c r="CP1" s="34">
        <v>2002</v>
      </c>
      <c r="CQ1" s="34">
        <v>2001</v>
      </c>
      <c r="CR1" s="34">
        <v>2000</v>
      </c>
      <c r="CS1" s="34">
        <v>1999</v>
      </c>
      <c r="CT1" s="34">
        <v>1998</v>
      </c>
      <c r="CU1" s="34">
        <v>1997</v>
      </c>
      <c r="CV1" s="34">
        <v>1996</v>
      </c>
      <c r="CW1" s="34">
        <v>1995</v>
      </c>
      <c r="CX1" s="34">
        <v>1994</v>
      </c>
      <c r="CY1" s="34">
        <v>1993</v>
      </c>
      <c r="CZ1" s="34">
        <v>1992</v>
      </c>
      <c r="DA1" s="34">
        <v>1991</v>
      </c>
      <c r="DB1" s="34">
        <v>1990</v>
      </c>
      <c r="DC1" s="34">
        <v>1989</v>
      </c>
      <c r="DD1" s="34">
        <v>1988</v>
      </c>
      <c r="DE1" s="34">
        <v>1987</v>
      </c>
      <c r="DF1" s="34">
        <v>1986</v>
      </c>
      <c r="DG1" s="34">
        <v>1985</v>
      </c>
      <c r="DH1" s="34">
        <v>1984</v>
      </c>
      <c r="DI1" s="34">
        <v>1983</v>
      </c>
      <c r="DJ1" s="29"/>
    </row>
    <row r="2" spans="1:114" ht="12.75">
      <c r="A2" s="42" t="s">
        <v>91</v>
      </c>
      <c r="B2" s="35" t="s">
        <v>157</v>
      </c>
      <c r="C2" s="42">
        <v>300</v>
      </c>
      <c r="D2" s="36">
        <v>2259.064516129032</v>
      </c>
      <c r="E2" s="36">
        <v>869.1290322580645</v>
      </c>
      <c r="F2" s="37">
        <v>31</v>
      </c>
      <c r="G2" s="37">
        <v>34</v>
      </c>
      <c r="H2" s="37">
        <v>35</v>
      </c>
      <c r="I2" s="37">
        <v>35</v>
      </c>
      <c r="J2" s="37">
        <v>35</v>
      </c>
      <c r="K2" s="38">
        <v>35</v>
      </c>
      <c r="L2" s="38">
        <v>35</v>
      </c>
      <c r="M2" s="37">
        <v>35</v>
      </c>
      <c r="N2" s="37">
        <v>35</v>
      </c>
      <c r="O2" s="37">
        <v>35</v>
      </c>
      <c r="P2" s="37">
        <v>34</v>
      </c>
      <c r="Q2" s="37">
        <v>30</v>
      </c>
      <c r="R2" s="37">
        <v>25</v>
      </c>
      <c r="S2" s="37">
        <v>25</v>
      </c>
      <c r="T2" s="37">
        <v>13</v>
      </c>
      <c r="U2" s="39">
        <v>0</v>
      </c>
      <c r="V2" s="39">
        <v>0</v>
      </c>
      <c r="W2" s="39">
        <v>0</v>
      </c>
      <c r="X2" s="39">
        <v>0</v>
      </c>
      <c r="Y2" s="39">
        <v>0</v>
      </c>
      <c r="Z2" s="35" t="s">
        <v>91</v>
      </c>
      <c r="AA2" s="29"/>
      <c r="AB2" s="40">
        <f aca="true" t="shared" si="0" ref="AB2:AU2">$D2*F2</f>
        <v>70031</v>
      </c>
      <c r="AC2" s="40">
        <f t="shared" si="0"/>
        <v>76808.19354838709</v>
      </c>
      <c r="AD2" s="40">
        <f t="shared" si="0"/>
        <v>79067.25806451612</v>
      </c>
      <c r="AE2" s="40">
        <f t="shared" si="0"/>
        <v>79067.25806451612</v>
      </c>
      <c r="AF2" s="40">
        <f t="shared" si="0"/>
        <v>79067.25806451612</v>
      </c>
      <c r="AG2" s="40">
        <f t="shared" si="0"/>
        <v>79067.25806451612</v>
      </c>
      <c r="AH2" s="40">
        <f t="shared" si="0"/>
        <v>79067.25806451612</v>
      </c>
      <c r="AI2" s="40">
        <f t="shared" si="0"/>
        <v>79067.25806451612</v>
      </c>
      <c r="AJ2" s="40">
        <f t="shared" si="0"/>
        <v>79067.25806451612</v>
      </c>
      <c r="AK2" s="40">
        <f t="shared" si="0"/>
        <v>79067.25806451612</v>
      </c>
      <c r="AL2" s="40">
        <f t="shared" si="0"/>
        <v>76808.19354838709</v>
      </c>
      <c r="AM2" s="40">
        <f t="shared" si="0"/>
        <v>67771.93548387097</v>
      </c>
      <c r="AN2" s="40">
        <f t="shared" si="0"/>
        <v>56476.6129032258</v>
      </c>
      <c r="AO2" s="40">
        <f t="shared" si="0"/>
        <v>56476.6129032258</v>
      </c>
      <c r="AP2" s="40">
        <f t="shared" si="0"/>
        <v>29367.838709677417</v>
      </c>
      <c r="AQ2" s="40">
        <f t="shared" si="0"/>
        <v>0</v>
      </c>
      <c r="AR2" s="40">
        <f t="shared" si="0"/>
        <v>0</v>
      </c>
      <c r="AS2" s="40">
        <f t="shared" si="0"/>
        <v>0</v>
      </c>
      <c r="AT2" s="40">
        <f t="shared" si="0"/>
        <v>0</v>
      </c>
      <c r="AU2" s="40">
        <f t="shared" si="0"/>
        <v>0</v>
      </c>
      <c r="AV2" s="29"/>
      <c r="AW2" s="29"/>
      <c r="AX2" s="41">
        <f>$E2*F2</f>
        <v>26943</v>
      </c>
      <c r="AY2" s="41">
        <f aca="true" t="shared" si="1" ref="AY2:BQ16">$E2*G2</f>
        <v>29550.387096774193</v>
      </c>
      <c r="AZ2" s="41">
        <f t="shared" si="1"/>
        <v>30419.516129032258</v>
      </c>
      <c r="BA2" s="41">
        <f t="shared" si="1"/>
        <v>30419.516129032258</v>
      </c>
      <c r="BB2" s="41">
        <f t="shared" si="1"/>
        <v>30419.516129032258</v>
      </c>
      <c r="BC2" s="41">
        <f t="shared" si="1"/>
        <v>30419.516129032258</v>
      </c>
      <c r="BD2" s="41">
        <f t="shared" si="1"/>
        <v>30419.516129032258</v>
      </c>
      <c r="BE2" s="41">
        <f t="shared" si="1"/>
        <v>30419.516129032258</v>
      </c>
      <c r="BF2" s="41">
        <f t="shared" si="1"/>
        <v>30419.516129032258</v>
      </c>
      <c r="BG2" s="41">
        <f t="shared" si="1"/>
        <v>30419.516129032258</v>
      </c>
      <c r="BH2" s="41">
        <f t="shared" si="1"/>
        <v>29550.387096774193</v>
      </c>
      <c r="BI2" s="41">
        <f t="shared" si="1"/>
        <v>26073.870967741936</v>
      </c>
      <c r="BJ2" s="41">
        <f t="shared" si="1"/>
        <v>21728.225806451614</v>
      </c>
      <c r="BK2" s="41">
        <f t="shared" si="1"/>
        <v>21728.225806451614</v>
      </c>
      <c r="BL2" s="41">
        <f t="shared" si="1"/>
        <v>11298.677419354839</v>
      </c>
      <c r="BM2" s="41">
        <f t="shared" si="1"/>
        <v>0</v>
      </c>
      <c r="BN2" s="41">
        <f t="shared" si="1"/>
        <v>0</v>
      </c>
      <c r="BO2" s="41">
        <f t="shared" si="1"/>
        <v>0</v>
      </c>
      <c r="BP2" s="41">
        <f t="shared" si="1"/>
        <v>0</v>
      </c>
      <c r="BQ2" s="41">
        <f t="shared" si="1"/>
        <v>0</v>
      </c>
      <c r="BR2" s="32"/>
      <c r="BS2" s="33"/>
      <c r="BT2" s="42">
        <f>$C2*AB2</f>
        <v>21009300</v>
      </c>
      <c r="BU2" s="42">
        <f aca="true" t="shared" si="2" ref="BU2:CM15">$C2*AC2</f>
        <v>23042458.064516127</v>
      </c>
      <c r="BV2" s="42">
        <f t="shared" si="2"/>
        <v>23720177.419354837</v>
      </c>
      <c r="BW2" s="42">
        <f t="shared" si="2"/>
        <v>23720177.419354837</v>
      </c>
      <c r="BX2" s="42">
        <f t="shared" si="2"/>
        <v>23720177.419354837</v>
      </c>
      <c r="BY2" s="42">
        <f t="shared" si="2"/>
        <v>23720177.419354837</v>
      </c>
      <c r="BZ2" s="42">
        <f t="shared" si="2"/>
        <v>23720177.419354837</v>
      </c>
      <c r="CA2" s="42">
        <f t="shared" si="2"/>
        <v>23720177.419354837</v>
      </c>
      <c r="CB2" s="42">
        <f t="shared" si="2"/>
        <v>23720177.419354837</v>
      </c>
      <c r="CC2" s="42">
        <f t="shared" si="2"/>
        <v>23720177.419354837</v>
      </c>
      <c r="CD2" s="42">
        <f t="shared" si="2"/>
        <v>23042458.064516127</v>
      </c>
      <c r="CE2" s="42">
        <f t="shared" si="2"/>
        <v>20331580.64516129</v>
      </c>
      <c r="CF2" s="42">
        <f t="shared" si="2"/>
        <v>16942983.870967742</v>
      </c>
      <c r="CG2" s="42">
        <f t="shared" si="2"/>
        <v>16942983.870967742</v>
      </c>
      <c r="CH2" s="42">
        <f t="shared" si="2"/>
        <v>8810351.612903224</v>
      </c>
      <c r="CI2" s="42">
        <f t="shared" si="2"/>
        <v>0</v>
      </c>
      <c r="CJ2" s="42">
        <f t="shared" si="2"/>
        <v>0</v>
      </c>
      <c r="CK2" s="42">
        <f t="shared" si="2"/>
        <v>0</v>
      </c>
      <c r="CL2" s="42">
        <f t="shared" si="2"/>
        <v>0</v>
      </c>
      <c r="CM2" s="42">
        <f t="shared" si="2"/>
        <v>0</v>
      </c>
      <c r="CN2" s="43"/>
      <c r="CO2" s="33"/>
      <c r="CP2" s="44">
        <f>$C2*AX2</f>
        <v>8082900</v>
      </c>
      <c r="CQ2" s="44">
        <f aca="true" t="shared" si="3" ref="CQ2:DI16">$C2*AY2</f>
        <v>8865116.129032258</v>
      </c>
      <c r="CR2" s="44">
        <f t="shared" si="3"/>
        <v>9125854.838709677</v>
      </c>
      <c r="CS2" s="44">
        <f t="shared" si="3"/>
        <v>9125854.838709677</v>
      </c>
      <c r="CT2" s="44">
        <f t="shared" si="3"/>
        <v>9125854.838709677</v>
      </c>
      <c r="CU2" s="44">
        <f t="shared" si="3"/>
        <v>9125854.838709677</v>
      </c>
      <c r="CV2" s="44">
        <f t="shared" si="3"/>
        <v>9125854.838709677</v>
      </c>
      <c r="CW2" s="44">
        <f t="shared" si="3"/>
        <v>9125854.838709677</v>
      </c>
      <c r="CX2" s="44">
        <f t="shared" si="3"/>
        <v>9125854.838709677</v>
      </c>
      <c r="CY2" s="44">
        <f t="shared" si="3"/>
        <v>9125854.838709677</v>
      </c>
      <c r="CZ2" s="44">
        <f t="shared" si="3"/>
        <v>8865116.129032258</v>
      </c>
      <c r="DA2" s="44">
        <f t="shared" si="3"/>
        <v>7822161.29032258</v>
      </c>
      <c r="DB2" s="44">
        <f t="shared" si="3"/>
        <v>6518467.741935484</v>
      </c>
      <c r="DC2" s="44">
        <f t="shared" si="3"/>
        <v>6518467.741935484</v>
      </c>
      <c r="DD2" s="44">
        <f t="shared" si="3"/>
        <v>3389603.225806452</v>
      </c>
      <c r="DE2" s="44">
        <f t="shared" si="3"/>
        <v>0</v>
      </c>
      <c r="DF2" s="44">
        <f t="shared" si="3"/>
        <v>0</v>
      </c>
      <c r="DG2" s="44">
        <f t="shared" si="3"/>
        <v>0</v>
      </c>
      <c r="DH2" s="44">
        <f t="shared" si="3"/>
        <v>0</v>
      </c>
      <c r="DI2" s="44">
        <f t="shared" si="3"/>
        <v>0</v>
      </c>
      <c r="DJ2" s="34"/>
    </row>
    <row r="3" spans="1:114" ht="12.75">
      <c r="A3" s="42" t="s">
        <v>92</v>
      </c>
      <c r="B3" s="35" t="s">
        <v>157</v>
      </c>
      <c r="C3" s="42">
        <v>300</v>
      </c>
      <c r="D3" s="36">
        <v>2259.064516129032</v>
      </c>
      <c r="E3" s="36">
        <v>869.1290322580645</v>
      </c>
      <c r="F3" s="37">
        <v>0</v>
      </c>
      <c r="G3" s="39">
        <v>0</v>
      </c>
      <c r="H3" s="39">
        <v>0</v>
      </c>
      <c r="I3" s="39">
        <v>0</v>
      </c>
      <c r="J3" s="39">
        <v>0</v>
      </c>
      <c r="K3" s="42">
        <v>4</v>
      </c>
      <c r="L3" s="42">
        <v>12</v>
      </c>
      <c r="M3" s="39">
        <v>7</v>
      </c>
      <c r="N3" s="39">
        <v>23</v>
      </c>
      <c r="O3" s="39">
        <v>21</v>
      </c>
      <c r="P3" s="39">
        <v>21</v>
      </c>
      <c r="Q3" s="39">
        <v>22</v>
      </c>
      <c r="R3" s="39">
        <v>30</v>
      </c>
      <c r="S3" s="39">
        <v>47</v>
      </c>
      <c r="T3" s="39">
        <v>44</v>
      </c>
      <c r="U3" s="39">
        <v>51</v>
      </c>
      <c r="V3" s="39">
        <v>52</v>
      </c>
      <c r="W3" s="39">
        <v>46</v>
      </c>
      <c r="X3" s="39">
        <v>38</v>
      </c>
      <c r="Y3" s="39">
        <v>34</v>
      </c>
      <c r="Z3" s="35" t="s">
        <v>92</v>
      </c>
      <c r="AA3" s="31"/>
      <c r="AB3" s="40">
        <f aca="true" t="shared" si="4" ref="AB3:AB36">$D3*F3</f>
        <v>0</v>
      </c>
      <c r="AC3" s="40">
        <f aca="true" t="shared" si="5" ref="AC3:AC36">$D3*G3</f>
        <v>0</v>
      </c>
      <c r="AD3" s="40">
        <f aca="true" t="shared" si="6" ref="AD3:AD36">$D3*H3</f>
        <v>0</v>
      </c>
      <c r="AE3" s="40">
        <f aca="true" t="shared" si="7" ref="AE3:AE36">$D3*I3</f>
        <v>0</v>
      </c>
      <c r="AF3" s="40">
        <f aca="true" t="shared" si="8" ref="AF3:AF36">$D3*J3</f>
        <v>0</v>
      </c>
      <c r="AG3" s="40">
        <f aca="true" t="shared" si="9" ref="AG3:AG36">$D3*K3</f>
        <v>9036.258064516129</v>
      </c>
      <c r="AH3" s="40">
        <f aca="true" t="shared" si="10" ref="AH3:AH36">$D3*L3</f>
        <v>27108.774193548386</v>
      </c>
      <c r="AI3" s="40">
        <f aca="true" t="shared" si="11" ref="AI3:AI36">$D3*M3</f>
        <v>15813.451612903225</v>
      </c>
      <c r="AJ3" s="40">
        <f aca="true" t="shared" si="12" ref="AJ3:AJ36">$D3*N3</f>
        <v>51958.48387096774</v>
      </c>
      <c r="AK3" s="40">
        <f aca="true" t="shared" si="13" ref="AK3:AK36">$D3*O3</f>
        <v>47440.354838709674</v>
      </c>
      <c r="AL3" s="40">
        <f aca="true" t="shared" si="14" ref="AL3:AL36">$D3*P3</f>
        <v>47440.354838709674</v>
      </c>
      <c r="AM3" s="40">
        <f aca="true" t="shared" si="15" ref="AM3:AM36">$D3*Q3</f>
        <v>49699.41935483871</v>
      </c>
      <c r="AN3" s="40">
        <f aca="true" t="shared" si="16" ref="AN3:AN36">$D3*R3</f>
        <v>67771.93548387097</v>
      </c>
      <c r="AO3" s="40">
        <f aca="true" t="shared" si="17" ref="AO3:AO36">$D3*S3</f>
        <v>106176.03225806452</v>
      </c>
      <c r="AP3" s="40">
        <f aca="true" t="shared" si="18" ref="AP3:AP36">$D3*T3</f>
        <v>99398.83870967742</v>
      </c>
      <c r="AQ3" s="40">
        <f aca="true" t="shared" si="19" ref="AQ3:AQ36">$D3*U3</f>
        <v>115212.29032258064</v>
      </c>
      <c r="AR3" s="40">
        <f aca="true" t="shared" si="20" ref="AR3:AR36">$D3*V3</f>
        <v>117471.35483870967</v>
      </c>
      <c r="AS3" s="40">
        <f aca="true" t="shared" si="21" ref="AS3:AS36">$D3*W3</f>
        <v>103916.96774193548</v>
      </c>
      <c r="AT3" s="40">
        <f aca="true" t="shared" si="22" ref="AT3:AT36">$D3*X3</f>
        <v>85844.45161290323</v>
      </c>
      <c r="AU3" s="40">
        <f aca="true" t="shared" si="23" ref="AU3:AU36">$D3*Y3</f>
        <v>76808.19354838709</v>
      </c>
      <c r="AV3" s="29"/>
      <c r="AW3" s="32"/>
      <c r="AX3" s="41">
        <f aca="true" t="shared" si="24" ref="AX3:AX36">$E3*F3</f>
        <v>0</v>
      </c>
      <c r="AY3" s="41">
        <f t="shared" si="1"/>
        <v>0</v>
      </c>
      <c r="AZ3" s="41">
        <f t="shared" si="1"/>
        <v>0</v>
      </c>
      <c r="BA3" s="41">
        <f t="shared" si="1"/>
        <v>0</v>
      </c>
      <c r="BB3" s="41">
        <f t="shared" si="1"/>
        <v>0</v>
      </c>
      <c r="BC3" s="41">
        <f t="shared" si="1"/>
        <v>3476.516129032258</v>
      </c>
      <c r="BD3" s="41">
        <f t="shared" si="1"/>
        <v>10429.548387096775</v>
      </c>
      <c r="BE3" s="41">
        <f t="shared" si="1"/>
        <v>6083.903225806452</v>
      </c>
      <c r="BF3" s="41">
        <f t="shared" si="1"/>
        <v>19989.967741935485</v>
      </c>
      <c r="BG3" s="41">
        <f t="shared" si="1"/>
        <v>18251.709677419356</v>
      </c>
      <c r="BH3" s="41">
        <f t="shared" si="1"/>
        <v>18251.709677419356</v>
      </c>
      <c r="BI3" s="41">
        <f t="shared" si="1"/>
        <v>19120.83870967742</v>
      </c>
      <c r="BJ3" s="41">
        <f t="shared" si="1"/>
        <v>26073.870967741936</v>
      </c>
      <c r="BK3" s="41">
        <f t="shared" si="1"/>
        <v>40849.06451612903</v>
      </c>
      <c r="BL3" s="41">
        <f t="shared" si="1"/>
        <v>38241.67741935484</v>
      </c>
      <c r="BM3" s="41">
        <f t="shared" si="1"/>
        <v>44325.58064516129</v>
      </c>
      <c r="BN3" s="41">
        <f t="shared" si="1"/>
        <v>45194.709677419356</v>
      </c>
      <c r="BO3" s="41">
        <f t="shared" si="1"/>
        <v>39979.93548387097</v>
      </c>
      <c r="BP3" s="41">
        <f t="shared" si="1"/>
        <v>33026.903225806454</v>
      </c>
      <c r="BQ3" s="41">
        <f t="shared" si="1"/>
        <v>29550.387096774193</v>
      </c>
      <c r="BR3" s="33"/>
      <c r="BS3" s="33"/>
      <c r="BT3" s="42">
        <f aca="true" t="shared" si="25" ref="BT3:BT36">$C3*AB3</f>
        <v>0</v>
      </c>
      <c r="BU3" s="42">
        <f t="shared" si="2"/>
        <v>0</v>
      </c>
      <c r="BV3" s="42">
        <f t="shared" si="2"/>
        <v>0</v>
      </c>
      <c r="BW3" s="42">
        <f t="shared" si="2"/>
        <v>0</v>
      </c>
      <c r="BX3" s="42">
        <f t="shared" si="2"/>
        <v>0</v>
      </c>
      <c r="BY3" s="42">
        <f t="shared" si="2"/>
        <v>2710877.419354839</v>
      </c>
      <c r="BZ3" s="42">
        <f t="shared" si="2"/>
        <v>8132632.258064516</v>
      </c>
      <c r="CA3" s="42">
        <f t="shared" si="2"/>
        <v>4744035.483870967</v>
      </c>
      <c r="CB3" s="42">
        <f t="shared" si="2"/>
        <v>15587545.161290323</v>
      </c>
      <c r="CC3" s="42">
        <f t="shared" si="2"/>
        <v>14232106.451612903</v>
      </c>
      <c r="CD3" s="42">
        <f t="shared" si="2"/>
        <v>14232106.451612903</v>
      </c>
      <c r="CE3" s="42">
        <f t="shared" si="2"/>
        <v>14909825.806451613</v>
      </c>
      <c r="CF3" s="42">
        <f t="shared" si="2"/>
        <v>20331580.64516129</v>
      </c>
      <c r="CG3" s="42">
        <f t="shared" si="2"/>
        <v>31852809.677419353</v>
      </c>
      <c r="CH3" s="42">
        <f t="shared" si="2"/>
        <v>29819651.612903226</v>
      </c>
      <c r="CI3" s="42">
        <f t="shared" si="2"/>
        <v>34563687.09677419</v>
      </c>
      <c r="CJ3" s="42">
        <f t="shared" si="2"/>
        <v>35241406.4516129</v>
      </c>
      <c r="CK3" s="42">
        <f t="shared" si="2"/>
        <v>31175090.322580647</v>
      </c>
      <c r="CL3" s="42">
        <f t="shared" si="2"/>
        <v>25753335.48387097</v>
      </c>
      <c r="CM3" s="42">
        <f t="shared" si="2"/>
        <v>23042458.064516127</v>
      </c>
      <c r="CN3" s="33"/>
      <c r="CO3" s="33"/>
      <c r="CP3" s="44">
        <f aca="true" t="shared" si="26" ref="CP3:CP36">$C3*AX3</f>
        <v>0</v>
      </c>
      <c r="CQ3" s="44">
        <f t="shared" si="3"/>
        <v>0</v>
      </c>
      <c r="CR3" s="44">
        <f t="shared" si="3"/>
        <v>0</v>
      </c>
      <c r="CS3" s="44">
        <f t="shared" si="3"/>
        <v>0</v>
      </c>
      <c r="CT3" s="44">
        <f t="shared" si="3"/>
        <v>0</v>
      </c>
      <c r="CU3" s="44">
        <f t="shared" si="3"/>
        <v>1042954.8387096775</v>
      </c>
      <c r="CV3" s="44">
        <f t="shared" si="3"/>
        <v>3128864.5161290322</v>
      </c>
      <c r="CW3" s="44">
        <f t="shared" si="3"/>
        <v>1825170.9677419355</v>
      </c>
      <c r="CX3" s="44">
        <f t="shared" si="3"/>
        <v>5996990.322580646</v>
      </c>
      <c r="CY3" s="44">
        <f t="shared" si="3"/>
        <v>5475512.903225807</v>
      </c>
      <c r="CZ3" s="44">
        <f t="shared" si="3"/>
        <v>5475512.903225807</v>
      </c>
      <c r="DA3" s="44">
        <f t="shared" si="3"/>
        <v>5736251.612903226</v>
      </c>
      <c r="DB3" s="44">
        <f t="shared" si="3"/>
        <v>7822161.29032258</v>
      </c>
      <c r="DC3" s="44">
        <f t="shared" si="3"/>
        <v>12254719.354838708</v>
      </c>
      <c r="DD3" s="44">
        <f t="shared" si="3"/>
        <v>11472503.225806452</v>
      </c>
      <c r="DE3" s="44">
        <f t="shared" si="3"/>
        <v>13297674.193548387</v>
      </c>
      <c r="DF3" s="44">
        <f t="shared" si="3"/>
        <v>13558412.903225807</v>
      </c>
      <c r="DG3" s="44">
        <f t="shared" si="3"/>
        <v>11993980.645161292</v>
      </c>
      <c r="DH3" s="44">
        <f t="shared" si="3"/>
        <v>9908070.967741936</v>
      </c>
      <c r="DI3" s="44">
        <f t="shared" si="3"/>
        <v>8865116.129032258</v>
      </c>
      <c r="DJ3" s="29"/>
    </row>
    <row r="4" spans="1:114" ht="12.75">
      <c r="A4" s="42" t="s">
        <v>76</v>
      </c>
      <c r="B4" s="35" t="s">
        <v>157</v>
      </c>
      <c r="C4" s="42">
        <v>300</v>
      </c>
      <c r="D4" s="36">
        <v>2260</v>
      </c>
      <c r="E4" s="36">
        <v>870</v>
      </c>
      <c r="F4" s="37">
        <v>0</v>
      </c>
      <c r="G4" s="39">
        <v>0</v>
      </c>
      <c r="H4" s="39">
        <v>0</v>
      </c>
      <c r="I4" s="39">
        <v>0</v>
      </c>
      <c r="J4" s="39">
        <v>0</v>
      </c>
      <c r="K4" s="42">
        <v>0</v>
      </c>
      <c r="L4" s="42">
        <v>0</v>
      </c>
      <c r="M4" s="39">
        <v>0</v>
      </c>
      <c r="N4" s="39">
        <v>12</v>
      </c>
      <c r="O4" s="39">
        <v>22</v>
      </c>
      <c r="P4" s="39">
        <v>21</v>
      </c>
      <c r="Q4" s="39">
        <v>21</v>
      </c>
      <c r="R4" s="39">
        <v>21</v>
      </c>
      <c r="S4" s="39">
        <v>19</v>
      </c>
      <c r="T4" s="39">
        <v>19</v>
      </c>
      <c r="U4" s="39">
        <v>13</v>
      </c>
      <c r="V4" s="39">
        <v>7</v>
      </c>
      <c r="W4" s="39">
        <v>7</v>
      </c>
      <c r="X4" s="39">
        <v>4</v>
      </c>
      <c r="Y4" s="39">
        <v>0</v>
      </c>
      <c r="Z4" s="35" t="s">
        <v>76</v>
      </c>
      <c r="AA4" s="31"/>
      <c r="AB4" s="40">
        <f t="shared" si="4"/>
        <v>0</v>
      </c>
      <c r="AC4" s="40">
        <f t="shared" si="5"/>
        <v>0</v>
      </c>
      <c r="AD4" s="40">
        <f t="shared" si="6"/>
        <v>0</v>
      </c>
      <c r="AE4" s="40">
        <f t="shared" si="7"/>
        <v>0</v>
      </c>
      <c r="AF4" s="40">
        <f t="shared" si="8"/>
        <v>0</v>
      </c>
      <c r="AG4" s="40">
        <f t="shared" si="9"/>
        <v>0</v>
      </c>
      <c r="AH4" s="40">
        <f t="shared" si="10"/>
        <v>0</v>
      </c>
      <c r="AI4" s="40">
        <f t="shared" si="11"/>
        <v>0</v>
      </c>
      <c r="AJ4" s="40">
        <f t="shared" si="12"/>
        <v>27120</v>
      </c>
      <c r="AK4" s="40">
        <f t="shared" si="13"/>
        <v>49720</v>
      </c>
      <c r="AL4" s="40">
        <f t="shared" si="14"/>
        <v>47460</v>
      </c>
      <c r="AM4" s="40">
        <f t="shared" si="15"/>
        <v>47460</v>
      </c>
      <c r="AN4" s="40">
        <f t="shared" si="16"/>
        <v>47460</v>
      </c>
      <c r="AO4" s="40">
        <f t="shared" si="17"/>
        <v>42940</v>
      </c>
      <c r="AP4" s="40">
        <f t="shared" si="18"/>
        <v>42940</v>
      </c>
      <c r="AQ4" s="40">
        <f t="shared" si="19"/>
        <v>29380</v>
      </c>
      <c r="AR4" s="40">
        <f t="shared" si="20"/>
        <v>15820</v>
      </c>
      <c r="AS4" s="40">
        <f t="shared" si="21"/>
        <v>15820</v>
      </c>
      <c r="AT4" s="40">
        <f t="shared" si="22"/>
        <v>9040</v>
      </c>
      <c r="AU4" s="40">
        <f t="shared" si="23"/>
        <v>0</v>
      </c>
      <c r="AV4" s="29"/>
      <c r="AW4" s="32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33"/>
      <c r="BS4" s="33"/>
      <c r="BT4" s="42">
        <f t="shared" si="25"/>
        <v>0</v>
      </c>
      <c r="BU4" s="42">
        <f t="shared" si="2"/>
        <v>0</v>
      </c>
      <c r="BV4" s="42">
        <f t="shared" si="2"/>
        <v>0</v>
      </c>
      <c r="BW4" s="42">
        <f t="shared" si="2"/>
        <v>0</v>
      </c>
      <c r="BX4" s="42">
        <f t="shared" si="2"/>
        <v>0</v>
      </c>
      <c r="BY4" s="42">
        <f t="shared" si="2"/>
        <v>0</v>
      </c>
      <c r="BZ4" s="42">
        <f t="shared" si="2"/>
        <v>0</v>
      </c>
      <c r="CA4" s="42">
        <f t="shared" si="2"/>
        <v>0</v>
      </c>
      <c r="CB4" s="42">
        <f t="shared" si="2"/>
        <v>8136000</v>
      </c>
      <c r="CC4" s="42">
        <f t="shared" si="2"/>
        <v>14916000</v>
      </c>
      <c r="CD4" s="42">
        <f t="shared" si="2"/>
        <v>14238000</v>
      </c>
      <c r="CE4" s="42">
        <f t="shared" si="2"/>
        <v>14238000</v>
      </c>
      <c r="CF4" s="42">
        <f t="shared" si="2"/>
        <v>14238000</v>
      </c>
      <c r="CG4" s="42">
        <f t="shared" si="2"/>
        <v>12882000</v>
      </c>
      <c r="CH4" s="42">
        <f t="shared" si="2"/>
        <v>12882000</v>
      </c>
      <c r="CI4" s="42">
        <f t="shared" si="2"/>
        <v>8814000</v>
      </c>
      <c r="CJ4" s="42">
        <f t="shared" si="2"/>
        <v>4746000</v>
      </c>
      <c r="CK4" s="42">
        <f t="shared" si="2"/>
        <v>4746000</v>
      </c>
      <c r="CL4" s="42">
        <f t="shared" si="2"/>
        <v>2712000</v>
      </c>
      <c r="CM4" s="42">
        <f t="shared" si="2"/>
        <v>0</v>
      </c>
      <c r="CN4" s="33"/>
      <c r="CO4" s="33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29"/>
    </row>
    <row r="5" spans="1:114" ht="12.75">
      <c r="A5" s="42" t="s">
        <v>82</v>
      </c>
      <c r="B5" s="35" t="s">
        <v>157</v>
      </c>
      <c r="C5" s="42">
        <v>130</v>
      </c>
      <c r="D5" s="36">
        <v>3175.681818181818</v>
      </c>
      <c r="E5" s="36">
        <v>1518.5625</v>
      </c>
      <c r="F5" s="37">
        <v>224</v>
      </c>
      <c r="G5" s="39">
        <v>183</v>
      </c>
      <c r="H5" s="39">
        <v>140</v>
      </c>
      <c r="I5" s="39">
        <v>77</v>
      </c>
      <c r="J5" s="39">
        <v>29</v>
      </c>
      <c r="K5" s="42">
        <v>4</v>
      </c>
      <c r="L5" s="42">
        <v>0</v>
      </c>
      <c r="M5" s="39">
        <v>0</v>
      </c>
      <c r="N5" s="39">
        <v>0</v>
      </c>
      <c r="O5" s="39">
        <v>0</v>
      </c>
      <c r="P5" s="39">
        <v>0</v>
      </c>
      <c r="Q5" s="39">
        <v>0</v>
      </c>
      <c r="R5" s="39">
        <v>0</v>
      </c>
      <c r="S5" s="39">
        <v>0</v>
      </c>
      <c r="T5" s="39">
        <v>0</v>
      </c>
      <c r="U5" s="39">
        <v>0</v>
      </c>
      <c r="V5" s="39">
        <v>0</v>
      </c>
      <c r="W5" s="39">
        <v>0</v>
      </c>
      <c r="X5" s="39">
        <v>0</v>
      </c>
      <c r="Y5" s="39">
        <v>0</v>
      </c>
      <c r="Z5" s="35" t="s">
        <v>82</v>
      </c>
      <c r="AA5" s="31"/>
      <c r="AB5" s="40">
        <f t="shared" si="4"/>
        <v>711352.7272727273</v>
      </c>
      <c r="AC5" s="40">
        <f t="shared" si="5"/>
        <v>581149.7727272727</v>
      </c>
      <c r="AD5" s="40">
        <f t="shared" si="6"/>
        <v>444595.45454545453</v>
      </c>
      <c r="AE5" s="40">
        <f t="shared" si="7"/>
        <v>244527.5</v>
      </c>
      <c r="AF5" s="40">
        <f t="shared" si="8"/>
        <v>92094.77272727272</v>
      </c>
      <c r="AG5" s="40">
        <f t="shared" si="9"/>
        <v>12702.727272727272</v>
      </c>
      <c r="AH5" s="40">
        <f t="shared" si="10"/>
        <v>0</v>
      </c>
      <c r="AI5" s="40">
        <f t="shared" si="11"/>
        <v>0</v>
      </c>
      <c r="AJ5" s="40">
        <f t="shared" si="12"/>
        <v>0</v>
      </c>
      <c r="AK5" s="40">
        <f t="shared" si="13"/>
        <v>0</v>
      </c>
      <c r="AL5" s="40">
        <f t="shared" si="14"/>
        <v>0</v>
      </c>
      <c r="AM5" s="40">
        <f t="shared" si="15"/>
        <v>0</v>
      </c>
      <c r="AN5" s="40">
        <f t="shared" si="16"/>
        <v>0</v>
      </c>
      <c r="AO5" s="40">
        <f t="shared" si="17"/>
        <v>0</v>
      </c>
      <c r="AP5" s="40">
        <f t="shared" si="18"/>
        <v>0</v>
      </c>
      <c r="AQ5" s="40">
        <f t="shared" si="19"/>
        <v>0</v>
      </c>
      <c r="AR5" s="40">
        <f t="shared" si="20"/>
        <v>0</v>
      </c>
      <c r="AS5" s="40">
        <f t="shared" si="21"/>
        <v>0</v>
      </c>
      <c r="AT5" s="40">
        <f t="shared" si="22"/>
        <v>0</v>
      </c>
      <c r="AU5" s="40">
        <f t="shared" si="23"/>
        <v>0</v>
      </c>
      <c r="AV5" s="29"/>
      <c r="AW5" s="32"/>
      <c r="AX5" s="41">
        <f t="shared" si="24"/>
        <v>340158</v>
      </c>
      <c r="AY5" s="41">
        <f t="shared" si="1"/>
        <v>277896.9375</v>
      </c>
      <c r="AZ5" s="41">
        <f t="shared" si="1"/>
        <v>212598.75</v>
      </c>
      <c r="BA5" s="41">
        <f t="shared" si="1"/>
        <v>116929.3125</v>
      </c>
      <c r="BB5" s="41">
        <f t="shared" si="1"/>
        <v>44038.3125</v>
      </c>
      <c r="BC5" s="41">
        <f t="shared" si="1"/>
        <v>6074.25</v>
      </c>
      <c r="BD5" s="41">
        <f t="shared" si="1"/>
        <v>0</v>
      </c>
      <c r="BE5" s="41">
        <f t="shared" si="1"/>
        <v>0</v>
      </c>
      <c r="BF5" s="41">
        <f t="shared" si="1"/>
        <v>0</v>
      </c>
      <c r="BG5" s="41">
        <f t="shared" si="1"/>
        <v>0</v>
      </c>
      <c r="BH5" s="41">
        <f t="shared" si="1"/>
        <v>0</v>
      </c>
      <c r="BI5" s="41">
        <f t="shared" si="1"/>
        <v>0</v>
      </c>
      <c r="BJ5" s="41">
        <f t="shared" si="1"/>
        <v>0</v>
      </c>
      <c r="BK5" s="41">
        <f t="shared" si="1"/>
        <v>0</v>
      </c>
      <c r="BL5" s="41">
        <f t="shared" si="1"/>
        <v>0</v>
      </c>
      <c r="BM5" s="41">
        <f t="shared" si="1"/>
        <v>0</v>
      </c>
      <c r="BN5" s="41">
        <f t="shared" si="1"/>
        <v>0</v>
      </c>
      <c r="BO5" s="41">
        <f t="shared" si="1"/>
        <v>0</v>
      </c>
      <c r="BP5" s="41">
        <f t="shared" si="1"/>
        <v>0</v>
      </c>
      <c r="BQ5" s="41">
        <f t="shared" si="1"/>
        <v>0</v>
      </c>
      <c r="BR5" s="33"/>
      <c r="BS5" s="33"/>
      <c r="BT5" s="42">
        <f t="shared" si="25"/>
        <v>92475854.54545455</v>
      </c>
      <c r="BU5" s="42">
        <f t="shared" si="2"/>
        <v>75549470.45454545</v>
      </c>
      <c r="BV5" s="42">
        <f t="shared" si="2"/>
        <v>57797409.090909086</v>
      </c>
      <c r="BW5" s="42">
        <f t="shared" si="2"/>
        <v>31788575</v>
      </c>
      <c r="BX5" s="42">
        <f t="shared" si="2"/>
        <v>11972320.454545453</v>
      </c>
      <c r="BY5" s="42">
        <f t="shared" si="2"/>
        <v>1651354.5454545454</v>
      </c>
      <c r="BZ5" s="42">
        <f t="shared" si="2"/>
        <v>0</v>
      </c>
      <c r="CA5" s="42">
        <f t="shared" si="2"/>
        <v>0</v>
      </c>
      <c r="CB5" s="42">
        <f t="shared" si="2"/>
        <v>0</v>
      </c>
      <c r="CC5" s="42">
        <f t="shared" si="2"/>
        <v>0</v>
      </c>
      <c r="CD5" s="42">
        <f t="shared" si="2"/>
        <v>0</v>
      </c>
      <c r="CE5" s="42">
        <f t="shared" si="2"/>
        <v>0</v>
      </c>
      <c r="CF5" s="42">
        <f t="shared" si="2"/>
        <v>0</v>
      </c>
      <c r="CG5" s="42">
        <f t="shared" si="2"/>
        <v>0</v>
      </c>
      <c r="CH5" s="42">
        <f t="shared" si="2"/>
        <v>0</v>
      </c>
      <c r="CI5" s="42">
        <f t="shared" si="2"/>
        <v>0</v>
      </c>
      <c r="CJ5" s="42">
        <f t="shared" si="2"/>
        <v>0</v>
      </c>
      <c r="CK5" s="42">
        <f t="shared" si="2"/>
        <v>0</v>
      </c>
      <c r="CL5" s="42">
        <f t="shared" si="2"/>
        <v>0</v>
      </c>
      <c r="CM5" s="42">
        <f t="shared" si="2"/>
        <v>0</v>
      </c>
      <c r="CN5" s="33"/>
      <c r="CO5" s="33"/>
      <c r="CP5" s="44">
        <f t="shared" si="26"/>
        <v>44220540</v>
      </c>
      <c r="CQ5" s="44">
        <f t="shared" si="3"/>
        <v>36126601.875</v>
      </c>
      <c r="CR5" s="44">
        <f t="shared" si="3"/>
        <v>27637837.5</v>
      </c>
      <c r="CS5" s="44">
        <f t="shared" si="3"/>
        <v>15200810.625</v>
      </c>
      <c r="CT5" s="44">
        <f t="shared" si="3"/>
        <v>5724980.625</v>
      </c>
      <c r="CU5" s="44">
        <f t="shared" si="3"/>
        <v>789652.5</v>
      </c>
      <c r="CV5" s="44">
        <f t="shared" si="3"/>
        <v>0</v>
      </c>
      <c r="CW5" s="44">
        <f t="shared" si="3"/>
        <v>0</v>
      </c>
      <c r="CX5" s="44">
        <f t="shared" si="3"/>
        <v>0</v>
      </c>
      <c r="CY5" s="44">
        <f t="shared" si="3"/>
        <v>0</v>
      </c>
      <c r="CZ5" s="44">
        <f t="shared" si="3"/>
        <v>0</v>
      </c>
      <c r="DA5" s="44">
        <f t="shared" si="3"/>
        <v>0</v>
      </c>
      <c r="DB5" s="44">
        <f t="shared" si="3"/>
        <v>0</v>
      </c>
      <c r="DC5" s="44">
        <f t="shared" si="3"/>
        <v>0</v>
      </c>
      <c r="DD5" s="44">
        <f t="shared" si="3"/>
        <v>0</v>
      </c>
      <c r="DE5" s="44">
        <f t="shared" si="3"/>
        <v>0</v>
      </c>
      <c r="DF5" s="44">
        <f t="shared" si="3"/>
        <v>0</v>
      </c>
      <c r="DG5" s="44">
        <f t="shared" si="3"/>
        <v>0</v>
      </c>
      <c r="DH5" s="44">
        <f t="shared" si="3"/>
        <v>0</v>
      </c>
      <c r="DI5" s="44">
        <f t="shared" si="3"/>
        <v>0</v>
      </c>
      <c r="DJ5" s="29"/>
    </row>
    <row r="6" spans="1:114" ht="12.75">
      <c r="A6" s="42" t="s">
        <v>83</v>
      </c>
      <c r="B6" s="35" t="s">
        <v>157</v>
      </c>
      <c r="C6" s="42">
        <v>173</v>
      </c>
      <c r="D6" s="36">
        <v>3224.2226720647773</v>
      </c>
      <c r="E6" s="36">
        <v>1340.1012145748987</v>
      </c>
      <c r="F6" s="37">
        <v>295</v>
      </c>
      <c r="G6" s="39">
        <v>257</v>
      </c>
      <c r="H6" s="39">
        <v>226</v>
      </c>
      <c r="I6" s="39">
        <v>191</v>
      </c>
      <c r="J6" s="39">
        <v>161</v>
      </c>
      <c r="K6" s="42">
        <v>128</v>
      </c>
      <c r="L6" s="42">
        <v>119</v>
      </c>
      <c r="M6" s="39">
        <v>107</v>
      </c>
      <c r="N6" s="39">
        <v>88</v>
      </c>
      <c r="O6" s="39">
        <v>78</v>
      </c>
      <c r="P6" s="39">
        <v>61</v>
      </c>
      <c r="Q6" s="39">
        <v>36</v>
      </c>
      <c r="R6" s="39">
        <v>17</v>
      </c>
      <c r="S6" s="39">
        <v>0</v>
      </c>
      <c r="T6" s="39">
        <v>0</v>
      </c>
      <c r="U6" s="39">
        <v>0</v>
      </c>
      <c r="V6" s="39">
        <v>0</v>
      </c>
      <c r="W6" s="39">
        <v>0</v>
      </c>
      <c r="X6" s="39">
        <v>0</v>
      </c>
      <c r="Y6" s="39">
        <v>0</v>
      </c>
      <c r="Z6" s="35" t="s">
        <v>83</v>
      </c>
      <c r="AA6" s="31"/>
      <c r="AB6" s="40">
        <f t="shared" si="4"/>
        <v>951145.6882591093</v>
      </c>
      <c r="AC6" s="40">
        <f t="shared" si="5"/>
        <v>828625.2267206478</v>
      </c>
      <c r="AD6" s="40">
        <f t="shared" si="6"/>
        <v>728674.3238866397</v>
      </c>
      <c r="AE6" s="40">
        <f t="shared" si="7"/>
        <v>615826.5303643724</v>
      </c>
      <c r="AF6" s="40">
        <f t="shared" si="8"/>
        <v>519099.85020242917</v>
      </c>
      <c r="AG6" s="40">
        <f t="shared" si="9"/>
        <v>412700.5020242915</v>
      </c>
      <c r="AH6" s="40">
        <f t="shared" si="10"/>
        <v>383682.4979757085</v>
      </c>
      <c r="AI6" s="40">
        <f t="shared" si="11"/>
        <v>344991.82591093116</v>
      </c>
      <c r="AJ6" s="40">
        <f t="shared" si="12"/>
        <v>283731.5951417004</v>
      </c>
      <c r="AK6" s="40">
        <f t="shared" si="13"/>
        <v>251489.36842105264</v>
      </c>
      <c r="AL6" s="40">
        <f t="shared" si="14"/>
        <v>196677.5829959514</v>
      </c>
      <c r="AM6" s="40">
        <f t="shared" si="15"/>
        <v>116072.01619433198</v>
      </c>
      <c r="AN6" s="40">
        <f t="shared" si="16"/>
        <v>54811.78542510121</v>
      </c>
      <c r="AO6" s="40">
        <f t="shared" si="17"/>
        <v>0</v>
      </c>
      <c r="AP6" s="40">
        <f t="shared" si="18"/>
        <v>0</v>
      </c>
      <c r="AQ6" s="40">
        <f t="shared" si="19"/>
        <v>0</v>
      </c>
      <c r="AR6" s="40">
        <f t="shared" si="20"/>
        <v>0</v>
      </c>
      <c r="AS6" s="40">
        <f t="shared" si="21"/>
        <v>0</v>
      </c>
      <c r="AT6" s="40">
        <f t="shared" si="22"/>
        <v>0</v>
      </c>
      <c r="AU6" s="40">
        <f t="shared" si="23"/>
        <v>0</v>
      </c>
      <c r="AV6" s="29"/>
      <c r="AW6" s="32"/>
      <c r="AX6" s="41">
        <f t="shared" si="24"/>
        <v>395329.85829959513</v>
      </c>
      <c r="AY6" s="41">
        <f t="shared" si="1"/>
        <v>344406.01214574894</v>
      </c>
      <c r="AZ6" s="41">
        <f t="shared" si="1"/>
        <v>302862.8744939271</v>
      </c>
      <c r="BA6" s="41">
        <f t="shared" si="1"/>
        <v>255959.33198380563</v>
      </c>
      <c r="BB6" s="41">
        <f t="shared" si="1"/>
        <v>215756.2955465587</v>
      </c>
      <c r="BC6" s="41">
        <f t="shared" si="1"/>
        <v>171532.95546558703</v>
      </c>
      <c r="BD6" s="41">
        <f t="shared" si="1"/>
        <v>159472.04453441294</v>
      </c>
      <c r="BE6" s="41">
        <f t="shared" si="1"/>
        <v>143390.82995951417</v>
      </c>
      <c r="BF6" s="41">
        <f t="shared" si="1"/>
        <v>117928.90688259108</v>
      </c>
      <c r="BG6" s="41">
        <f t="shared" si="1"/>
        <v>104527.89473684209</v>
      </c>
      <c r="BH6" s="41">
        <f t="shared" si="1"/>
        <v>81746.17408906882</v>
      </c>
      <c r="BI6" s="41">
        <f t="shared" si="1"/>
        <v>48243.643724696354</v>
      </c>
      <c r="BJ6" s="41">
        <f t="shared" si="1"/>
        <v>22781.720647773276</v>
      </c>
      <c r="BK6" s="41">
        <f t="shared" si="1"/>
        <v>0</v>
      </c>
      <c r="BL6" s="41">
        <f t="shared" si="1"/>
        <v>0</v>
      </c>
      <c r="BM6" s="41">
        <f t="shared" si="1"/>
        <v>0</v>
      </c>
      <c r="BN6" s="41">
        <f t="shared" si="1"/>
        <v>0</v>
      </c>
      <c r="BO6" s="41">
        <f t="shared" si="1"/>
        <v>0</v>
      </c>
      <c r="BP6" s="41">
        <f t="shared" si="1"/>
        <v>0</v>
      </c>
      <c r="BQ6" s="41">
        <f t="shared" si="1"/>
        <v>0</v>
      </c>
      <c r="BR6" s="33"/>
      <c r="BS6" s="33"/>
      <c r="BT6" s="42">
        <f t="shared" si="25"/>
        <v>164548204.0688259</v>
      </c>
      <c r="BU6" s="42">
        <f t="shared" si="2"/>
        <v>143352164.22267208</v>
      </c>
      <c r="BV6" s="42">
        <f t="shared" si="2"/>
        <v>126060658.03238866</v>
      </c>
      <c r="BW6" s="42">
        <f t="shared" si="2"/>
        <v>106537989.75303642</v>
      </c>
      <c r="BX6" s="42">
        <f t="shared" si="2"/>
        <v>89804274.08502024</v>
      </c>
      <c r="BY6" s="42">
        <f t="shared" si="2"/>
        <v>71397186.85020243</v>
      </c>
      <c r="BZ6" s="42">
        <f t="shared" si="2"/>
        <v>66377072.14979757</v>
      </c>
      <c r="CA6" s="42">
        <f t="shared" si="2"/>
        <v>59683585.88259109</v>
      </c>
      <c r="CB6" s="42">
        <f t="shared" si="2"/>
        <v>49085565.95951417</v>
      </c>
      <c r="CC6" s="42">
        <f t="shared" si="2"/>
        <v>43507660.7368421</v>
      </c>
      <c r="CD6" s="42">
        <f t="shared" si="2"/>
        <v>34025221.85829959</v>
      </c>
      <c r="CE6" s="42">
        <f t="shared" si="2"/>
        <v>20080458.801619433</v>
      </c>
      <c r="CF6" s="42">
        <f t="shared" si="2"/>
        <v>9482438.878542509</v>
      </c>
      <c r="CG6" s="42">
        <f t="shared" si="2"/>
        <v>0</v>
      </c>
      <c r="CH6" s="42">
        <f t="shared" si="2"/>
        <v>0</v>
      </c>
      <c r="CI6" s="42">
        <f t="shared" si="2"/>
        <v>0</v>
      </c>
      <c r="CJ6" s="42">
        <f t="shared" si="2"/>
        <v>0</v>
      </c>
      <c r="CK6" s="42">
        <f t="shared" si="2"/>
        <v>0</v>
      </c>
      <c r="CL6" s="42">
        <f t="shared" si="2"/>
        <v>0</v>
      </c>
      <c r="CM6" s="42">
        <f t="shared" si="2"/>
        <v>0</v>
      </c>
      <c r="CN6" s="33"/>
      <c r="CO6" s="33"/>
      <c r="CP6" s="44">
        <f t="shared" si="26"/>
        <v>68392065.48582996</v>
      </c>
      <c r="CQ6" s="44">
        <f t="shared" si="3"/>
        <v>59582240.101214565</v>
      </c>
      <c r="CR6" s="44">
        <f t="shared" si="3"/>
        <v>52395277.28744939</v>
      </c>
      <c r="CS6" s="44">
        <f t="shared" si="3"/>
        <v>44280964.43319838</v>
      </c>
      <c r="CT6" s="44">
        <f t="shared" si="3"/>
        <v>37325839.12955465</v>
      </c>
      <c r="CU6" s="44">
        <f t="shared" si="3"/>
        <v>29675201.295546558</v>
      </c>
      <c r="CV6" s="44">
        <f t="shared" si="3"/>
        <v>27588663.70445344</v>
      </c>
      <c r="CW6" s="44">
        <f t="shared" si="3"/>
        <v>24806613.58299595</v>
      </c>
      <c r="CX6" s="44">
        <f t="shared" si="3"/>
        <v>20401700.890688255</v>
      </c>
      <c r="CY6" s="44">
        <f t="shared" si="3"/>
        <v>18083325.789473683</v>
      </c>
      <c r="CZ6" s="44">
        <f t="shared" si="3"/>
        <v>14142088.117408907</v>
      </c>
      <c r="DA6" s="44">
        <f t="shared" si="3"/>
        <v>8346150.3643724695</v>
      </c>
      <c r="DB6" s="44">
        <f t="shared" si="3"/>
        <v>3941237.672064777</v>
      </c>
      <c r="DC6" s="44">
        <f t="shared" si="3"/>
        <v>0</v>
      </c>
      <c r="DD6" s="44">
        <f t="shared" si="3"/>
        <v>0</v>
      </c>
      <c r="DE6" s="44">
        <f t="shared" si="3"/>
        <v>0</v>
      </c>
      <c r="DF6" s="44">
        <f t="shared" si="3"/>
        <v>0</v>
      </c>
      <c r="DG6" s="44">
        <f t="shared" si="3"/>
        <v>0</v>
      </c>
      <c r="DH6" s="44">
        <f t="shared" si="3"/>
        <v>0</v>
      </c>
      <c r="DI6" s="44">
        <f t="shared" si="3"/>
        <v>0</v>
      </c>
      <c r="DJ6" s="29"/>
    </row>
    <row r="7" spans="1:114" ht="12.75">
      <c r="A7" s="42" t="s">
        <v>84</v>
      </c>
      <c r="B7" s="35" t="s">
        <v>157</v>
      </c>
      <c r="C7" s="42">
        <v>180</v>
      </c>
      <c r="D7" s="36">
        <v>3513.3333333333335</v>
      </c>
      <c r="E7" s="36">
        <v>1461.6666666666667</v>
      </c>
      <c r="F7" s="37">
        <v>31</v>
      </c>
      <c r="G7" s="39">
        <v>23</v>
      </c>
      <c r="H7" s="39">
        <v>1</v>
      </c>
      <c r="I7" s="39">
        <v>0</v>
      </c>
      <c r="J7" s="39">
        <v>0</v>
      </c>
      <c r="K7" s="42">
        <v>0</v>
      </c>
      <c r="L7" s="42">
        <v>0</v>
      </c>
      <c r="M7" s="39">
        <v>0</v>
      </c>
      <c r="N7" s="39">
        <v>0</v>
      </c>
      <c r="O7" s="39">
        <v>0</v>
      </c>
      <c r="P7" s="39">
        <v>0</v>
      </c>
      <c r="Q7" s="39">
        <v>0</v>
      </c>
      <c r="R7" s="39">
        <v>0</v>
      </c>
      <c r="S7" s="39">
        <v>0</v>
      </c>
      <c r="T7" s="39">
        <v>0</v>
      </c>
      <c r="U7" s="39">
        <v>0</v>
      </c>
      <c r="V7" s="39">
        <v>0</v>
      </c>
      <c r="W7" s="39">
        <v>0</v>
      </c>
      <c r="X7" s="39">
        <v>0</v>
      </c>
      <c r="Y7" s="39">
        <v>0</v>
      </c>
      <c r="Z7" s="35" t="s">
        <v>84</v>
      </c>
      <c r="AA7" s="31"/>
      <c r="AB7" s="40">
        <f t="shared" si="4"/>
        <v>108913.33333333334</v>
      </c>
      <c r="AC7" s="40">
        <f t="shared" si="5"/>
        <v>80806.66666666667</v>
      </c>
      <c r="AD7" s="40">
        <f t="shared" si="6"/>
        <v>3513.3333333333335</v>
      </c>
      <c r="AE7" s="40">
        <f t="shared" si="7"/>
        <v>0</v>
      </c>
      <c r="AF7" s="40">
        <f t="shared" si="8"/>
        <v>0</v>
      </c>
      <c r="AG7" s="40">
        <f t="shared" si="9"/>
        <v>0</v>
      </c>
      <c r="AH7" s="40">
        <f t="shared" si="10"/>
        <v>0</v>
      </c>
      <c r="AI7" s="40">
        <f t="shared" si="11"/>
        <v>0</v>
      </c>
      <c r="AJ7" s="40">
        <f t="shared" si="12"/>
        <v>0</v>
      </c>
      <c r="AK7" s="40">
        <f t="shared" si="13"/>
        <v>0</v>
      </c>
      <c r="AL7" s="40">
        <f t="shared" si="14"/>
        <v>0</v>
      </c>
      <c r="AM7" s="40">
        <f t="shared" si="15"/>
        <v>0</v>
      </c>
      <c r="AN7" s="40">
        <f t="shared" si="16"/>
        <v>0</v>
      </c>
      <c r="AO7" s="40">
        <f t="shared" si="17"/>
        <v>0</v>
      </c>
      <c r="AP7" s="40">
        <f t="shared" si="18"/>
        <v>0</v>
      </c>
      <c r="AQ7" s="40">
        <f t="shared" si="19"/>
        <v>0</v>
      </c>
      <c r="AR7" s="40">
        <f t="shared" si="20"/>
        <v>0</v>
      </c>
      <c r="AS7" s="40">
        <f t="shared" si="21"/>
        <v>0</v>
      </c>
      <c r="AT7" s="40">
        <f t="shared" si="22"/>
        <v>0</v>
      </c>
      <c r="AU7" s="40">
        <f t="shared" si="23"/>
        <v>0</v>
      </c>
      <c r="AV7" s="29"/>
      <c r="AW7" s="32"/>
      <c r="AX7" s="41">
        <f t="shared" si="24"/>
        <v>45311.66666666667</v>
      </c>
      <c r="AY7" s="41">
        <f t="shared" si="1"/>
        <v>33618.333333333336</v>
      </c>
      <c r="AZ7" s="41">
        <f t="shared" si="1"/>
        <v>1461.6666666666667</v>
      </c>
      <c r="BA7" s="41">
        <f t="shared" si="1"/>
        <v>0</v>
      </c>
      <c r="BB7" s="41">
        <f t="shared" si="1"/>
        <v>0</v>
      </c>
      <c r="BC7" s="41">
        <f t="shared" si="1"/>
        <v>0</v>
      </c>
      <c r="BD7" s="41">
        <f t="shared" si="1"/>
        <v>0</v>
      </c>
      <c r="BE7" s="41">
        <f t="shared" si="1"/>
        <v>0</v>
      </c>
      <c r="BF7" s="41">
        <f t="shared" si="1"/>
        <v>0</v>
      </c>
      <c r="BG7" s="41">
        <f t="shared" si="1"/>
        <v>0</v>
      </c>
      <c r="BH7" s="41">
        <f t="shared" si="1"/>
        <v>0</v>
      </c>
      <c r="BI7" s="41">
        <f t="shared" si="1"/>
        <v>0</v>
      </c>
      <c r="BJ7" s="41">
        <f t="shared" si="1"/>
        <v>0</v>
      </c>
      <c r="BK7" s="41">
        <f t="shared" si="1"/>
        <v>0</v>
      </c>
      <c r="BL7" s="41">
        <f t="shared" si="1"/>
        <v>0</v>
      </c>
      <c r="BM7" s="41">
        <f t="shared" si="1"/>
        <v>0</v>
      </c>
      <c r="BN7" s="41">
        <f t="shared" si="1"/>
        <v>0</v>
      </c>
      <c r="BO7" s="41">
        <f t="shared" si="1"/>
        <v>0</v>
      </c>
      <c r="BP7" s="41">
        <f t="shared" si="1"/>
        <v>0</v>
      </c>
      <c r="BQ7" s="41">
        <f t="shared" si="1"/>
        <v>0</v>
      </c>
      <c r="BR7" s="33"/>
      <c r="BS7" s="33"/>
      <c r="BT7" s="42">
        <f t="shared" si="25"/>
        <v>19604400</v>
      </c>
      <c r="BU7" s="42">
        <f t="shared" si="2"/>
        <v>14545200</v>
      </c>
      <c r="BV7" s="42">
        <f t="shared" si="2"/>
        <v>632400</v>
      </c>
      <c r="BW7" s="42">
        <f t="shared" si="2"/>
        <v>0</v>
      </c>
      <c r="BX7" s="42">
        <f t="shared" si="2"/>
        <v>0</v>
      </c>
      <c r="BY7" s="42">
        <f t="shared" si="2"/>
        <v>0</v>
      </c>
      <c r="BZ7" s="42">
        <f t="shared" si="2"/>
        <v>0</v>
      </c>
      <c r="CA7" s="42">
        <f t="shared" si="2"/>
        <v>0</v>
      </c>
      <c r="CB7" s="42">
        <f t="shared" si="2"/>
        <v>0</v>
      </c>
      <c r="CC7" s="42">
        <f t="shared" si="2"/>
        <v>0</v>
      </c>
      <c r="CD7" s="42">
        <f t="shared" si="2"/>
        <v>0</v>
      </c>
      <c r="CE7" s="42">
        <f t="shared" si="2"/>
        <v>0</v>
      </c>
      <c r="CF7" s="42">
        <f t="shared" si="2"/>
        <v>0</v>
      </c>
      <c r="CG7" s="42">
        <f t="shared" si="2"/>
        <v>0</v>
      </c>
      <c r="CH7" s="42">
        <f t="shared" si="2"/>
        <v>0</v>
      </c>
      <c r="CI7" s="42">
        <f t="shared" si="2"/>
        <v>0</v>
      </c>
      <c r="CJ7" s="42">
        <f t="shared" si="2"/>
        <v>0</v>
      </c>
      <c r="CK7" s="42">
        <f t="shared" si="2"/>
        <v>0</v>
      </c>
      <c r="CL7" s="42">
        <f t="shared" si="2"/>
        <v>0</v>
      </c>
      <c r="CM7" s="42">
        <f t="shared" si="2"/>
        <v>0</v>
      </c>
      <c r="CN7" s="33"/>
      <c r="CO7" s="33"/>
      <c r="CP7" s="44">
        <f t="shared" si="26"/>
        <v>8156100.000000001</v>
      </c>
      <c r="CQ7" s="44">
        <f t="shared" si="3"/>
        <v>6051300</v>
      </c>
      <c r="CR7" s="44">
        <f t="shared" si="3"/>
        <v>263100</v>
      </c>
      <c r="CS7" s="44">
        <f t="shared" si="3"/>
        <v>0</v>
      </c>
      <c r="CT7" s="44">
        <f t="shared" si="3"/>
        <v>0</v>
      </c>
      <c r="CU7" s="44">
        <f t="shared" si="3"/>
        <v>0</v>
      </c>
      <c r="CV7" s="44">
        <f t="shared" si="3"/>
        <v>0</v>
      </c>
      <c r="CW7" s="44">
        <f t="shared" si="3"/>
        <v>0</v>
      </c>
      <c r="CX7" s="44">
        <f t="shared" si="3"/>
        <v>0</v>
      </c>
      <c r="CY7" s="44">
        <f t="shared" si="3"/>
        <v>0</v>
      </c>
      <c r="CZ7" s="44">
        <f t="shared" si="3"/>
        <v>0</v>
      </c>
      <c r="DA7" s="44">
        <f t="shared" si="3"/>
        <v>0</v>
      </c>
      <c r="DB7" s="44">
        <f t="shared" si="3"/>
        <v>0</v>
      </c>
      <c r="DC7" s="44">
        <f t="shared" si="3"/>
        <v>0</v>
      </c>
      <c r="DD7" s="44">
        <f t="shared" si="3"/>
        <v>0</v>
      </c>
      <c r="DE7" s="44">
        <f t="shared" si="3"/>
        <v>0</v>
      </c>
      <c r="DF7" s="44">
        <f t="shared" si="3"/>
        <v>0</v>
      </c>
      <c r="DG7" s="44">
        <f t="shared" si="3"/>
        <v>0</v>
      </c>
      <c r="DH7" s="44">
        <f t="shared" si="3"/>
        <v>0</v>
      </c>
      <c r="DI7" s="44">
        <f t="shared" si="3"/>
        <v>0</v>
      </c>
      <c r="DJ7" s="29"/>
    </row>
    <row r="8" spans="1:114" ht="12.75">
      <c r="A8" s="42" t="s">
        <v>85</v>
      </c>
      <c r="B8" s="35" t="s">
        <v>157</v>
      </c>
      <c r="C8" s="42">
        <v>315</v>
      </c>
      <c r="D8" s="36">
        <v>4733.777777777777</v>
      </c>
      <c r="E8" s="36">
        <v>680.1111111111111</v>
      </c>
      <c r="F8" s="37">
        <v>9</v>
      </c>
      <c r="G8" s="39">
        <v>9</v>
      </c>
      <c r="H8" s="39">
        <v>7</v>
      </c>
      <c r="I8" s="39">
        <v>0</v>
      </c>
      <c r="J8" s="39">
        <v>0</v>
      </c>
      <c r="K8" s="42">
        <v>0</v>
      </c>
      <c r="L8" s="42">
        <v>0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5" t="s">
        <v>85</v>
      </c>
      <c r="AA8" s="31"/>
      <c r="AB8" s="40">
        <f t="shared" si="4"/>
        <v>42604</v>
      </c>
      <c r="AC8" s="40">
        <f t="shared" si="5"/>
        <v>42604</v>
      </c>
      <c r="AD8" s="40">
        <f t="shared" si="6"/>
        <v>33136.44444444444</v>
      </c>
      <c r="AE8" s="40">
        <f t="shared" si="7"/>
        <v>0</v>
      </c>
      <c r="AF8" s="40">
        <f t="shared" si="8"/>
        <v>0</v>
      </c>
      <c r="AG8" s="40">
        <f t="shared" si="9"/>
        <v>0</v>
      </c>
      <c r="AH8" s="40">
        <f t="shared" si="10"/>
        <v>0</v>
      </c>
      <c r="AI8" s="40">
        <f t="shared" si="11"/>
        <v>0</v>
      </c>
      <c r="AJ8" s="40">
        <f t="shared" si="12"/>
        <v>0</v>
      </c>
      <c r="AK8" s="40">
        <f t="shared" si="13"/>
        <v>0</v>
      </c>
      <c r="AL8" s="40">
        <f t="shared" si="14"/>
        <v>0</v>
      </c>
      <c r="AM8" s="40">
        <f t="shared" si="15"/>
        <v>0</v>
      </c>
      <c r="AN8" s="40">
        <f t="shared" si="16"/>
        <v>0</v>
      </c>
      <c r="AO8" s="40">
        <f t="shared" si="17"/>
        <v>0</v>
      </c>
      <c r="AP8" s="40">
        <f t="shared" si="18"/>
        <v>0</v>
      </c>
      <c r="AQ8" s="40">
        <f t="shared" si="19"/>
        <v>0</v>
      </c>
      <c r="AR8" s="40">
        <f t="shared" si="20"/>
        <v>0</v>
      </c>
      <c r="AS8" s="40">
        <f t="shared" si="21"/>
        <v>0</v>
      </c>
      <c r="AT8" s="40">
        <f t="shared" si="22"/>
        <v>0</v>
      </c>
      <c r="AU8" s="40">
        <f t="shared" si="23"/>
        <v>0</v>
      </c>
      <c r="AV8" s="29"/>
      <c r="AW8" s="32"/>
      <c r="AX8" s="41">
        <f t="shared" si="24"/>
        <v>6121</v>
      </c>
      <c r="AY8" s="41">
        <f t="shared" si="1"/>
        <v>6121</v>
      </c>
      <c r="AZ8" s="41">
        <f t="shared" si="1"/>
        <v>4760.777777777777</v>
      </c>
      <c r="BA8" s="41">
        <f t="shared" si="1"/>
        <v>0</v>
      </c>
      <c r="BB8" s="41">
        <f t="shared" si="1"/>
        <v>0</v>
      </c>
      <c r="BC8" s="41">
        <f t="shared" si="1"/>
        <v>0</v>
      </c>
      <c r="BD8" s="41">
        <f t="shared" si="1"/>
        <v>0</v>
      </c>
      <c r="BE8" s="41">
        <f t="shared" si="1"/>
        <v>0</v>
      </c>
      <c r="BF8" s="41">
        <f t="shared" si="1"/>
        <v>0</v>
      </c>
      <c r="BG8" s="41">
        <f t="shared" si="1"/>
        <v>0</v>
      </c>
      <c r="BH8" s="41">
        <f t="shared" si="1"/>
        <v>0</v>
      </c>
      <c r="BI8" s="41">
        <f t="shared" si="1"/>
        <v>0</v>
      </c>
      <c r="BJ8" s="41">
        <f t="shared" si="1"/>
        <v>0</v>
      </c>
      <c r="BK8" s="41">
        <f t="shared" si="1"/>
        <v>0</v>
      </c>
      <c r="BL8" s="41">
        <f t="shared" si="1"/>
        <v>0</v>
      </c>
      <c r="BM8" s="41">
        <f t="shared" si="1"/>
        <v>0</v>
      </c>
      <c r="BN8" s="41">
        <f t="shared" si="1"/>
        <v>0</v>
      </c>
      <c r="BO8" s="41">
        <f t="shared" si="1"/>
        <v>0</v>
      </c>
      <c r="BP8" s="41">
        <f t="shared" si="1"/>
        <v>0</v>
      </c>
      <c r="BQ8" s="41">
        <f t="shared" si="1"/>
        <v>0</v>
      </c>
      <c r="BR8" s="33"/>
      <c r="BS8" s="33"/>
      <c r="BT8" s="42">
        <f t="shared" si="25"/>
        <v>13420260</v>
      </c>
      <c r="BU8" s="42">
        <f t="shared" si="2"/>
        <v>13420260</v>
      </c>
      <c r="BV8" s="42">
        <f t="shared" si="2"/>
        <v>10437979.999999998</v>
      </c>
      <c r="BW8" s="42">
        <f t="shared" si="2"/>
        <v>0</v>
      </c>
      <c r="BX8" s="42">
        <f t="shared" si="2"/>
        <v>0</v>
      </c>
      <c r="BY8" s="42">
        <f t="shared" si="2"/>
        <v>0</v>
      </c>
      <c r="BZ8" s="42">
        <f t="shared" si="2"/>
        <v>0</v>
      </c>
      <c r="CA8" s="42">
        <f t="shared" si="2"/>
        <v>0</v>
      </c>
      <c r="CB8" s="42">
        <f t="shared" si="2"/>
        <v>0</v>
      </c>
      <c r="CC8" s="42">
        <f t="shared" si="2"/>
        <v>0</v>
      </c>
      <c r="CD8" s="42">
        <f t="shared" si="2"/>
        <v>0</v>
      </c>
      <c r="CE8" s="42">
        <f t="shared" si="2"/>
        <v>0</v>
      </c>
      <c r="CF8" s="42">
        <f t="shared" si="2"/>
        <v>0</v>
      </c>
      <c r="CG8" s="42">
        <f t="shared" si="2"/>
        <v>0</v>
      </c>
      <c r="CH8" s="42">
        <f t="shared" si="2"/>
        <v>0</v>
      </c>
      <c r="CI8" s="42">
        <f t="shared" si="2"/>
        <v>0</v>
      </c>
      <c r="CJ8" s="42">
        <f t="shared" si="2"/>
        <v>0</v>
      </c>
      <c r="CK8" s="42">
        <f t="shared" si="2"/>
        <v>0</v>
      </c>
      <c r="CL8" s="42">
        <f t="shared" si="2"/>
        <v>0</v>
      </c>
      <c r="CM8" s="42">
        <f t="shared" si="2"/>
        <v>0</v>
      </c>
      <c r="CN8" s="33"/>
      <c r="CO8" s="33"/>
      <c r="CP8" s="44">
        <f t="shared" si="26"/>
        <v>1928115</v>
      </c>
      <c r="CQ8" s="44">
        <f t="shared" si="3"/>
        <v>1928115</v>
      </c>
      <c r="CR8" s="44">
        <f t="shared" si="3"/>
        <v>1499644.9999999998</v>
      </c>
      <c r="CS8" s="44">
        <f t="shared" si="3"/>
        <v>0</v>
      </c>
      <c r="CT8" s="44">
        <f t="shared" si="3"/>
        <v>0</v>
      </c>
      <c r="CU8" s="44">
        <f t="shared" si="3"/>
        <v>0</v>
      </c>
      <c r="CV8" s="44">
        <f t="shared" si="3"/>
        <v>0</v>
      </c>
      <c r="CW8" s="44">
        <f t="shared" si="3"/>
        <v>0</v>
      </c>
      <c r="CX8" s="44">
        <f t="shared" si="3"/>
        <v>0</v>
      </c>
      <c r="CY8" s="44">
        <f t="shared" si="3"/>
        <v>0</v>
      </c>
      <c r="CZ8" s="44">
        <f t="shared" si="3"/>
        <v>0</v>
      </c>
      <c r="DA8" s="44">
        <f t="shared" si="3"/>
        <v>0</v>
      </c>
      <c r="DB8" s="44">
        <f t="shared" si="3"/>
        <v>0</v>
      </c>
      <c r="DC8" s="44">
        <f t="shared" si="3"/>
        <v>0</v>
      </c>
      <c r="DD8" s="44">
        <f t="shared" si="3"/>
        <v>0</v>
      </c>
      <c r="DE8" s="44">
        <f t="shared" si="3"/>
        <v>0</v>
      </c>
      <c r="DF8" s="44">
        <f t="shared" si="3"/>
        <v>0</v>
      </c>
      <c r="DG8" s="44">
        <f t="shared" si="3"/>
        <v>0</v>
      </c>
      <c r="DH8" s="44">
        <f t="shared" si="3"/>
        <v>0</v>
      </c>
      <c r="DI8" s="44">
        <f t="shared" si="3"/>
        <v>0</v>
      </c>
      <c r="DJ8" s="29"/>
    </row>
    <row r="9" spans="1:114" ht="12.75">
      <c r="A9" s="42" t="s">
        <v>97</v>
      </c>
      <c r="B9" s="35" t="s">
        <v>157</v>
      </c>
      <c r="C9" s="42">
        <v>185</v>
      </c>
      <c r="D9" s="36">
        <v>1800</v>
      </c>
      <c r="E9" s="36">
        <v>1250</v>
      </c>
      <c r="F9" s="45">
        <v>0</v>
      </c>
      <c r="G9" s="39">
        <v>0</v>
      </c>
      <c r="H9" s="39">
        <v>0</v>
      </c>
      <c r="I9" s="39">
        <v>0</v>
      </c>
      <c r="J9" s="39">
        <v>0</v>
      </c>
      <c r="K9" s="42">
        <v>1</v>
      </c>
      <c r="L9" s="42">
        <v>1</v>
      </c>
      <c r="M9" s="39">
        <v>1</v>
      </c>
      <c r="N9" s="39">
        <v>2</v>
      </c>
      <c r="O9" s="39">
        <v>3</v>
      </c>
      <c r="P9" s="39">
        <v>3</v>
      </c>
      <c r="Q9" s="39">
        <v>4</v>
      </c>
      <c r="R9" s="39">
        <v>5</v>
      </c>
      <c r="S9" s="39">
        <v>5</v>
      </c>
      <c r="T9" s="39">
        <v>13</v>
      </c>
      <c r="U9" s="39">
        <v>13</v>
      </c>
      <c r="V9" s="39">
        <v>11</v>
      </c>
      <c r="W9" s="39">
        <v>11</v>
      </c>
      <c r="X9" s="39">
        <v>15</v>
      </c>
      <c r="Y9" s="39">
        <v>30</v>
      </c>
      <c r="Z9" s="35" t="s">
        <v>97</v>
      </c>
      <c r="AA9" s="31"/>
      <c r="AB9" s="40">
        <f t="shared" si="4"/>
        <v>0</v>
      </c>
      <c r="AC9" s="40">
        <f t="shared" si="5"/>
        <v>0</v>
      </c>
      <c r="AD9" s="40">
        <f t="shared" si="6"/>
        <v>0</v>
      </c>
      <c r="AE9" s="40">
        <f t="shared" si="7"/>
        <v>0</v>
      </c>
      <c r="AF9" s="40">
        <f t="shared" si="8"/>
        <v>0</v>
      </c>
      <c r="AG9" s="40">
        <f t="shared" si="9"/>
        <v>1800</v>
      </c>
      <c r="AH9" s="40">
        <f t="shared" si="10"/>
        <v>1800</v>
      </c>
      <c r="AI9" s="40">
        <f t="shared" si="11"/>
        <v>1800</v>
      </c>
      <c r="AJ9" s="40">
        <f t="shared" si="12"/>
        <v>3600</v>
      </c>
      <c r="AK9" s="40">
        <f t="shared" si="13"/>
        <v>5400</v>
      </c>
      <c r="AL9" s="40">
        <f t="shared" si="14"/>
        <v>5400</v>
      </c>
      <c r="AM9" s="40">
        <f t="shared" si="15"/>
        <v>7200</v>
      </c>
      <c r="AN9" s="40">
        <f t="shared" si="16"/>
        <v>9000</v>
      </c>
      <c r="AO9" s="40">
        <f t="shared" si="17"/>
        <v>9000</v>
      </c>
      <c r="AP9" s="40">
        <f t="shared" si="18"/>
        <v>23400</v>
      </c>
      <c r="AQ9" s="40">
        <f t="shared" si="19"/>
        <v>23400</v>
      </c>
      <c r="AR9" s="40">
        <f t="shared" si="20"/>
        <v>19800</v>
      </c>
      <c r="AS9" s="40">
        <f t="shared" si="21"/>
        <v>19800</v>
      </c>
      <c r="AT9" s="40">
        <f t="shared" si="22"/>
        <v>27000</v>
      </c>
      <c r="AU9" s="40">
        <f t="shared" si="23"/>
        <v>54000</v>
      </c>
      <c r="AV9" s="29"/>
      <c r="AW9" s="32"/>
      <c r="AX9" s="41">
        <f t="shared" si="24"/>
        <v>0</v>
      </c>
      <c r="AY9" s="41">
        <f t="shared" si="1"/>
        <v>0</v>
      </c>
      <c r="AZ9" s="41">
        <f t="shared" si="1"/>
        <v>0</v>
      </c>
      <c r="BA9" s="41">
        <f t="shared" si="1"/>
        <v>0</v>
      </c>
      <c r="BB9" s="41">
        <f t="shared" si="1"/>
        <v>0</v>
      </c>
      <c r="BC9" s="41">
        <f t="shared" si="1"/>
        <v>1250</v>
      </c>
      <c r="BD9" s="41">
        <f t="shared" si="1"/>
        <v>1250</v>
      </c>
      <c r="BE9" s="41">
        <f t="shared" si="1"/>
        <v>1250</v>
      </c>
      <c r="BF9" s="41">
        <f t="shared" si="1"/>
        <v>2500</v>
      </c>
      <c r="BG9" s="41">
        <f t="shared" si="1"/>
        <v>3750</v>
      </c>
      <c r="BH9" s="41">
        <f t="shared" si="1"/>
        <v>3750</v>
      </c>
      <c r="BI9" s="41">
        <f t="shared" si="1"/>
        <v>5000</v>
      </c>
      <c r="BJ9" s="41">
        <f t="shared" si="1"/>
        <v>6250</v>
      </c>
      <c r="BK9" s="41">
        <f t="shared" si="1"/>
        <v>6250</v>
      </c>
      <c r="BL9" s="41">
        <f t="shared" si="1"/>
        <v>16250</v>
      </c>
      <c r="BM9" s="41">
        <f t="shared" si="1"/>
        <v>16250</v>
      </c>
      <c r="BN9" s="41">
        <f t="shared" si="1"/>
        <v>13750</v>
      </c>
      <c r="BO9" s="41">
        <f t="shared" si="1"/>
        <v>13750</v>
      </c>
      <c r="BP9" s="41">
        <f t="shared" si="1"/>
        <v>18750</v>
      </c>
      <c r="BQ9" s="41">
        <f t="shared" si="1"/>
        <v>37500</v>
      </c>
      <c r="BR9" s="33"/>
      <c r="BS9" s="33"/>
      <c r="BT9" s="42">
        <f t="shared" si="25"/>
        <v>0</v>
      </c>
      <c r="BU9" s="42">
        <f t="shared" si="2"/>
        <v>0</v>
      </c>
      <c r="BV9" s="42">
        <f t="shared" si="2"/>
        <v>0</v>
      </c>
      <c r="BW9" s="42">
        <f t="shared" si="2"/>
        <v>0</v>
      </c>
      <c r="BX9" s="42">
        <f t="shared" si="2"/>
        <v>0</v>
      </c>
      <c r="BY9" s="42">
        <f t="shared" si="2"/>
        <v>333000</v>
      </c>
      <c r="BZ9" s="42">
        <f t="shared" si="2"/>
        <v>333000</v>
      </c>
      <c r="CA9" s="42">
        <f t="shared" si="2"/>
        <v>333000</v>
      </c>
      <c r="CB9" s="42">
        <f t="shared" si="2"/>
        <v>666000</v>
      </c>
      <c r="CC9" s="42">
        <f t="shared" si="2"/>
        <v>999000</v>
      </c>
      <c r="CD9" s="42">
        <f t="shared" si="2"/>
        <v>999000</v>
      </c>
      <c r="CE9" s="42">
        <f t="shared" si="2"/>
        <v>1332000</v>
      </c>
      <c r="CF9" s="42">
        <f t="shared" si="2"/>
        <v>1665000</v>
      </c>
      <c r="CG9" s="42">
        <f t="shared" si="2"/>
        <v>1665000</v>
      </c>
      <c r="CH9" s="42">
        <f t="shared" si="2"/>
        <v>4329000</v>
      </c>
      <c r="CI9" s="42">
        <f t="shared" si="2"/>
        <v>4329000</v>
      </c>
      <c r="CJ9" s="42">
        <f t="shared" si="2"/>
        <v>3663000</v>
      </c>
      <c r="CK9" s="42">
        <f t="shared" si="2"/>
        <v>3663000</v>
      </c>
      <c r="CL9" s="42">
        <f t="shared" si="2"/>
        <v>4995000</v>
      </c>
      <c r="CM9" s="42">
        <f t="shared" si="2"/>
        <v>9990000</v>
      </c>
      <c r="CN9" s="33"/>
      <c r="CO9" s="33"/>
      <c r="CP9" s="44">
        <f t="shared" si="26"/>
        <v>0</v>
      </c>
      <c r="CQ9" s="44">
        <f t="shared" si="3"/>
        <v>0</v>
      </c>
      <c r="CR9" s="44">
        <f t="shared" si="3"/>
        <v>0</v>
      </c>
      <c r="CS9" s="44">
        <f t="shared" si="3"/>
        <v>0</v>
      </c>
      <c r="CT9" s="44">
        <f t="shared" si="3"/>
        <v>0</v>
      </c>
      <c r="CU9" s="44">
        <f t="shared" si="3"/>
        <v>231250</v>
      </c>
      <c r="CV9" s="44">
        <f t="shared" si="3"/>
        <v>231250</v>
      </c>
      <c r="CW9" s="44">
        <f t="shared" si="3"/>
        <v>231250</v>
      </c>
      <c r="CX9" s="44">
        <f t="shared" si="3"/>
        <v>462500</v>
      </c>
      <c r="CY9" s="44">
        <f t="shared" si="3"/>
        <v>693750</v>
      </c>
      <c r="CZ9" s="44">
        <f t="shared" si="3"/>
        <v>693750</v>
      </c>
      <c r="DA9" s="44">
        <f t="shared" si="3"/>
        <v>925000</v>
      </c>
      <c r="DB9" s="44">
        <f t="shared" si="3"/>
        <v>1156250</v>
      </c>
      <c r="DC9" s="44">
        <f t="shared" si="3"/>
        <v>1156250</v>
      </c>
      <c r="DD9" s="44">
        <f t="shared" si="3"/>
        <v>3006250</v>
      </c>
      <c r="DE9" s="44">
        <f t="shared" si="3"/>
        <v>3006250</v>
      </c>
      <c r="DF9" s="44">
        <f t="shared" si="3"/>
        <v>2543750</v>
      </c>
      <c r="DG9" s="44">
        <f t="shared" si="3"/>
        <v>2543750</v>
      </c>
      <c r="DH9" s="44">
        <f t="shared" si="3"/>
        <v>3468750</v>
      </c>
      <c r="DI9" s="44">
        <f t="shared" si="3"/>
        <v>6937500</v>
      </c>
      <c r="DJ9" s="29"/>
    </row>
    <row r="10" spans="1:114" ht="12.75">
      <c r="A10" s="42" t="s">
        <v>80</v>
      </c>
      <c r="B10" s="35" t="s">
        <v>157</v>
      </c>
      <c r="C10" s="42">
        <v>112</v>
      </c>
      <c r="D10" s="36">
        <v>2746.6666666666665</v>
      </c>
      <c r="E10" s="36">
        <v>1929.7692307692307</v>
      </c>
      <c r="F10" s="45">
        <v>64</v>
      </c>
      <c r="G10" s="39">
        <v>61</v>
      </c>
      <c r="H10" s="39">
        <v>32</v>
      </c>
      <c r="I10" s="39">
        <v>8</v>
      </c>
      <c r="J10" s="39">
        <v>0</v>
      </c>
      <c r="K10" s="42">
        <v>0</v>
      </c>
      <c r="L10" s="42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5" t="s">
        <v>80</v>
      </c>
      <c r="AA10" s="40"/>
      <c r="AB10" s="40">
        <f t="shared" si="4"/>
        <v>175786.66666666666</v>
      </c>
      <c r="AC10" s="40">
        <f t="shared" si="5"/>
        <v>167546.66666666666</v>
      </c>
      <c r="AD10" s="40">
        <f t="shared" si="6"/>
        <v>87893.33333333333</v>
      </c>
      <c r="AE10" s="40">
        <f t="shared" si="7"/>
        <v>21973.333333333332</v>
      </c>
      <c r="AF10" s="40">
        <f t="shared" si="8"/>
        <v>0</v>
      </c>
      <c r="AG10" s="40">
        <f t="shared" si="9"/>
        <v>0</v>
      </c>
      <c r="AH10" s="40">
        <f t="shared" si="10"/>
        <v>0</v>
      </c>
      <c r="AI10" s="40">
        <f t="shared" si="11"/>
        <v>0</v>
      </c>
      <c r="AJ10" s="40">
        <f t="shared" si="12"/>
        <v>0</v>
      </c>
      <c r="AK10" s="40">
        <f t="shared" si="13"/>
        <v>0</v>
      </c>
      <c r="AL10" s="40">
        <f t="shared" si="14"/>
        <v>0</v>
      </c>
      <c r="AM10" s="40">
        <f t="shared" si="15"/>
        <v>0</v>
      </c>
      <c r="AN10" s="40">
        <f t="shared" si="16"/>
        <v>0</v>
      </c>
      <c r="AO10" s="40">
        <f t="shared" si="17"/>
        <v>0</v>
      </c>
      <c r="AP10" s="40">
        <f t="shared" si="18"/>
        <v>0</v>
      </c>
      <c r="AQ10" s="40">
        <f t="shared" si="19"/>
        <v>0</v>
      </c>
      <c r="AR10" s="40">
        <f t="shared" si="20"/>
        <v>0</v>
      </c>
      <c r="AS10" s="40">
        <f t="shared" si="21"/>
        <v>0</v>
      </c>
      <c r="AT10" s="40">
        <f t="shared" si="22"/>
        <v>0</v>
      </c>
      <c r="AU10" s="40">
        <f t="shared" si="23"/>
        <v>0</v>
      </c>
      <c r="AV10" s="39"/>
      <c r="AW10" s="39"/>
      <c r="AX10" s="41">
        <f t="shared" si="24"/>
        <v>123505.23076923077</v>
      </c>
      <c r="AY10" s="41">
        <f t="shared" si="1"/>
        <v>117715.92307692308</v>
      </c>
      <c r="AZ10" s="41">
        <f t="shared" si="1"/>
        <v>61752.61538461538</v>
      </c>
      <c r="BA10" s="41">
        <f t="shared" si="1"/>
        <v>15438.153846153846</v>
      </c>
      <c r="BB10" s="41">
        <f t="shared" si="1"/>
        <v>0</v>
      </c>
      <c r="BC10" s="41">
        <f t="shared" si="1"/>
        <v>0</v>
      </c>
      <c r="BD10" s="41">
        <f t="shared" si="1"/>
        <v>0</v>
      </c>
      <c r="BE10" s="41">
        <f t="shared" si="1"/>
        <v>0</v>
      </c>
      <c r="BF10" s="41">
        <f t="shared" si="1"/>
        <v>0</v>
      </c>
      <c r="BG10" s="41">
        <f t="shared" si="1"/>
        <v>0</v>
      </c>
      <c r="BH10" s="41">
        <f t="shared" si="1"/>
        <v>0</v>
      </c>
      <c r="BI10" s="41">
        <f t="shared" si="1"/>
        <v>0</v>
      </c>
      <c r="BJ10" s="41">
        <f t="shared" si="1"/>
        <v>0</v>
      </c>
      <c r="BK10" s="41">
        <f t="shared" si="1"/>
        <v>0</v>
      </c>
      <c r="BL10" s="41">
        <f t="shared" si="1"/>
        <v>0</v>
      </c>
      <c r="BM10" s="41">
        <f t="shared" si="1"/>
        <v>0</v>
      </c>
      <c r="BN10" s="41">
        <f t="shared" si="1"/>
        <v>0</v>
      </c>
      <c r="BO10" s="41">
        <f t="shared" si="1"/>
        <v>0</v>
      </c>
      <c r="BP10" s="41">
        <f t="shared" si="1"/>
        <v>0</v>
      </c>
      <c r="BQ10" s="41">
        <f t="shared" si="1"/>
        <v>0</v>
      </c>
      <c r="BR10" s="46"/>
      <c r="BS10" s="33" t="s">
        <v>181</v>
      </c>
      <c r="BT10" s="42">
        <f t="shared" si="25"/>
        <v>19688106.666666664</v>
      </c>
      <c r="BU10" s="42">
        <f t="shared" si="2"/>
        <v>18765226.666666664</v>
      </c>
      <c r="BV10" s="42">
        <f t="shared" si="2"/>
        <v>9844053.333333332</v>
      </c>
      <c r="BW10" s="42">
        <f t="shared" si="2"/>
        <v>2461013.333333333</v>
      </c>
      <c r="BX10" s="42">
        <f t="shared" si="2"/>
        <v>0</v>
      </c>
      <c r="BY10" s="42">
        <f t="shared" si="2"/>
        <v>0</v>
      </c>
      <c r="BZ10" s="42">
        <f t="shared" si="2"/>
        <v>0</v>
      </c>
      <c r="CA10" s="42">
        <f t="shared" si="2"/>
        <v>0</v>
      </c>
      <c r="CB10" s="42">
        <f t="shared" si="2"/>
        <v>0</v>
      </c>
      <c r="CC10" s="42">
        <f t="shared" si="2"/>
        <v>0</v>
      </c>
      <c r="CD10" s="42">
        <f t="shared" si="2"/>
        <v>0</v>
      </c>
      <c r="CE10" s="42">
        <f t="shared" si="2"/>
        <v>0</v>
      </c>
      <c r="CF10" s="42">
        <f t="shared" si="2"/>
        <v>0</v>
      </c>
      <c r="CG10" s="42">
        <f t="shared" si="2"/>
        <v>0</v>
      </c>
      <c r="CH10" s="42">
        <f t="shared" si="2"/>
        <v>0</v>
      </c>
      <c r="CI10" s="42">
        <f t="shared" si="2"/>
        <v>0</v>
      </c>
      <c r="CJ10" s="42">
        <f t="shared" si="2"/>
        <v>0</v>
      </c>
      <c r="CK10" s="42">
        <f t="shared" si="2"/>
        <v>0</v>
      </c>
      <c r="CL10" s="42">
        <f t="shared" si="2"/>
        <v>0</v>
      </c>
      <c r="CM10" s="42">
        <f t="shared" si="2"/>
        <v>0</v>
      </c>
      <c r="CN10" s="46"/>
      <c r="CO10" s="46"/>
      <c r="CP10" s="44">
        <f t="shared" si="26"/>
        <v>13832585.846153846</v>
      </c>
      <c r="CQ10" s="44">
        <f t="shared" si="3"/>
        <v>13184183.384615384</v>
      </c>
      <c r="CR10" s="44">
        <f t="shared" si="3"/>
        <v>6916292.923076923</v>
      </c>
      <c r="CS10" s="44">
        <f t="shared" si="3"/>
        <v>1729073.2307692308</v>
      </c>
      <c r="CT10" s="44">
        <f t="shared" si="3"/>
        <v>0</v>
      </c>
      <c r="CU10" s="44">
        <f t="shared" si="3"/>
        <v>0</v>
      </c>
      <c r="CV10" s="44">
        <f t="shared" si="3"/>
        <v>0</v>
      </c>
      <c r="CW10" s="44">
        <f t="shared" si="3"/>
        <v>0</v>
      </c>
      <c r="CX10" s="44">
        <f t="shared" si="3"/>
        <v>0</v>
      </c>
      <c r="CY10" s="44">
        <f t="shared" si="3"/>
        <v>0</v>
      </c>
      <c r="CZ10" s="44">
        <f t="shared" si="3"/>
        <v>0</v>
      </c>
      <c r="DA10" s="44">
        <f t="shared" si="3"/>
        <v>0</v>
      </c>
      <c r="DB10" s="44">
        <f t="shared" si="3"/>
        <v>0</v>
      </c>
      <c r="DC10" s="44">
        <f t="shared" si="3"/>
        <v>0</v>
      </c>
      <c r="DD10" s="44">
        <f t="shared" si="3"/>
        <v>0</v>
      </c>
      <c r="DE10" s="44">
        <f t="shared" si="3"/>
        <v>0</v>
      </c>
      <c r="DF10" s="44">
        <f t="shared" si="3"/>
        <v>0</v>
      </c>
      <c r="DG10" s="44">
        <f t="shared" si="3"/>
        <v>0</v>
      </c>
      <c r="DH10" s="44">
        <f t="shared" si="3"/>
        <v>0</v>
      </c>
      <c r="DI10" s="44">
        <f t="shared" si="3"/>
        <v>0</v>
      </c>
      <c r="DJ10" s="39"/>
    </row>
    <row r="11" spans="1:114" ht="12.75">
      <c r="A11" s="42" t="s">
        <v>77</v>
      </c>
      <c r="B11" s="35" t="s">
        <v>157</v>
      </c>
      <c r="C11" s="42">
        <v>160</v>
      </c>
      <c r="D11" s="36">
        <v>2010</v>
      </c>
      <c r="E11" s="36">
        <v>1345</v>
      </c>
      <c r="F11" s="45">
        <v>64</v>
      </c>
      <c r="G11" s="39">
        <v>148</v>
      </c>
      <c r="H11" s="39">
        <v>330</v>
      </c>
      <c r="I11" s="39">
        <v>381</v>
      </c>
      <c r="J11" s="39">
        <v>469</v>
      </c>
      <c r="K11" s="42">
        <v>504</v>
      </c>
      <c r="L11" s="42">
        <v>512</v>
      </c>
      <c r="M11" s="39">
        <v>514</v>
      </c>
      <c r="N11" s="39">
        <v>571</v>
      </c>
      <c r="O11" s="39">
        <v>632</v>
      </c>
      <c r="P11" s="39">
        <v>731</v>
      </c>
      <c r="Q11" s="39">
        <v>752</v>
      </c>
      <c r="R11" s="39">
        <v>853</v>
      </c>
      <c r="S11" s="39">
        <v>938</v>
      </c>
      <c r="T11" s="39">
        <v>984</v>
      </c>
      <c r="U11" s="39">
        <v>1022</v>
      </c>
      <c r="V11" s="39">
        <v>1046</v>
      </c>
      <c r="W11" s="39">
        <v>1025</v>
      </c>
      <c r="X11" s="39">
        <v>1021</v>
      </c>
      <c r="Y11" s="39">
        <v>999</v>
      </c>
      <c r="Z11" s="35" t="s">
        <v>77</v>
      </c>
      <c r="AA11" s="40"/>
      <c r="AB11" s="40">
        <f t="shared" si="4"/>
        <v>128640</v>
      </c>
      <c r="AC11" s="40">
        <f t="shared" si="5"/>
        <v>297480</v>
      </c>
      <c r="AD11" s="40">
        <f t="shared" si="6"/>
        <v>663300</v>
      </c>
      <c r="AE11" s="40">
        <f t="shared" si="7"/>
        <v>765810</v>
      </c>
      <c r="AF11" s="40">
        <f t="shared" si="8"/>
        <v>942690</v>
      </c>
      <c r="AG11" s="40">
        <f t="shared" si="9"/>
        <v>1013040</v>
      </c>
      <c r="AH11" s="40">
        <f t="shared" si="10"/>
        <v>1029120</v>
      </c>
      <c r="AI11" s="40">
        <f t="shared" si="11"/>
        <v>1033140</v>
      </c>
      <c r="AJ11" s="40">
        <f t="shared" si="12"/>
        <v>1147710</v>
      </c>
      <c r="AK11" s="40">
        <f t="shared" si="13"/>
        <v>1270320</v>
      </c>
      <c r="AL11" s="40">
        <f t="shared" si="14"/>
        <v>1469310</v>
      </c>
      <c r="AM11" s="40">
        <f t="shared" si="15"/>
        <v>1511520</v>
      </c>
      <c r="AN11" s="40">
        <f t="shared" si="16"/>
        <v>1714530</v>
      </c>
      <c r="AO11" s="40">
        <f t="shared" si="17"/>
        <v>1885380</v>
      </c>
      <c r="AP11" s="40">
        <f t="shared" si="18"/>
        <v>1977840</v>
      </c>
      <c r="AQ11" s="40">
        <f t="shared" si="19"/>
        <v>2054220</v>
      </c>
      <c r="AR11" s="40">
        <f t="shared" si="20"/>
        <v>2102460</v>
      </c>
      <c r="AS11" s="40">
        <f t="shared" si="21"/>
        <v>2060250</v>
      </c>
      <c r="AT11" s="40">
        <f t="shared" si="22"/>
        <v>2052210</v>
      </c>
      <c r="AU11" s="40">
        <f t="shared" si="23"/>
        <v>2007990</v>
      </c>
      <c r="AV11" s="39"/>
      <c r="AW11" s="39"/>
      <c r="AX11" s="41">
        <f t="shared" si="24"/>
        <v>86080</v>
      </c>
      <c r="AY11" s="41">
        <f t="shared" si="1"/>
        <v>199060</v>
      </c>
      <c r="AZ11" s="41">
        <f t="shared" si="1"/>
        <v>443850</v>
      </c>
      <c r="BA11" s="41">
        <f t="shared" si="1"/>
        <v>512445</v>
      </c>
      <c r="BB11" s="41">
        <f t="shared" si="1"/>
        <v>630805</v>
      </c>
      <c r="BC11" s="41">
        <f t="shared" si="1"/>
        <v>677880</v>
      </c>
      <c r="BD11" s="41">
        <f t="shared" si="1"/>
        <v>688640</v>
      </c>
      <c r="BE11" s="41">
        <f t="shared" si="1"/>
        <v>691330</v>
      </c>
      <c r="BF11" s="41">
        <f t="shared" si="1"/>
        <v>767995</v>
      </c>
      <c r="BG11" s="41">
        <f t="shared" si="1"/>
        <v>850040</v>
      </c>
      <c r="BH11" s="41">
        <f t="shared" si="1"/>
        <v>983195</v>
      </c>
      <c r="BI11" s="41">
        <f t="shared" si="1"/>
        <v>1011440</v>
      </c>
      <c r="BJ11" s="41">
        <f t="shared" si="1"/>
        <v>1147285</v>
      </c>
      <c r="BK11" s="41">
        <f t="shared" si="1"/>
        <v>1261610</v>
      </c>
      <c r="BL11" s="41">
        <f t="shared" si="1"/>
        <v>1323480</v>
      </c>
      <c r="BM11" s="41">
        <f t="shared" si="1"/>
        <v>1374590</v>
      </c>
      <c r="BN11" s="41">
        <f t="shared" si="1"/>
        <v>1406870</v>
      </c>
      <c r="BO11" s="41">
        <f t="shared" si="1"/>
        <v>1378625</v>
      </c>
      <c r="BP11" s="41">
        <f t="shared" si="1"/>
        <v>1373245</v>
      </c>
      <c r="BQ11" s="41">
        <f t="shared" si="1"/>
        <v>1343655</v>
      </c>
      <c r="BR11" s="46"/>
      <c r="BS11" s="33"/>
      <c r="BT11" s="42">
        <f t="shared" si="25"/>
        <v>20582400</v>
      </c>
      <c r="BU11" s="42">
        <f t="shared" si="2"/>
        <v>47596800</v>
      </c>
      <c r="BV11" s="42">
        <f t="shared" si="2"/>
        <v>106128000</v>
      </c>
      <c r="BW11" s="42">
        <f t="shared" si="2"/>
        <v>122529600</v>
      </c>
      <c r="BX11" s="42">
        <f t="shared" si="2"/>
        <v>150830400</v>
      </c>
      <c r="BY11" s="42">
        <f t="shared" si="2"/>
        <v>162086400</v>
      </c>
      <c r="BZ11" s="42">
        <f t="shared" si="2"/>
        <v>164659200</v>
      </c>
      <c r="CA11" s="42">
        <f t="shared" si="2"/>
        <v>165302400</v>
      </c>
      <c r="CB11" s="42">
        <f t="shared" si="2"/>
        <v>183633600</v>
      </c>
      <c r="CC11" s="42">
        <f t="shared" si="2"/>
        <v>203251200</v>
      </c>
      <c r="CD11" s="42">
        <f t="shared" si="2"/>
        <v>235089600</v>
      </c>
      <c r="CE11" s="42">
        <f t="shared" si="2"/>
        <v>241843200</v>
      </c>
      <c r="CF11" s="42">
        <f t="shared" si="2"/>
        <v>274324800</v>
      </c>
      <c r="CG11" s="42">
        <f t="shared" si="2"/>
        <v>301660800</v>
      </c>
      <c r="CH11" s="42">
        <f t="shared" si="2"/>
        <v>316454400</v>
      </c>
      <c r="CI11" s="42">
        <f t="shared" si="2"/>
        <v>328675200</v>
      </c>
      <c r="CJ11" s="42">
        <f t="shared" si="2"/>
        <v>336393600</v>
      </c>
      <c r="CK11" s="42">
        <f t="shared" si="2"/>
        <v>329640000</v>
      </c>
      <c r="CL11" s="42">
        <f t="shared" si="2"/>
        <v>328353600</v>
      </c>
      <c r="CM11" s="42">
        <f t="shared" si="2"/>
        <v>321278400</v>
      </c>
      <c r="CN11" s="46"/>
      <c r="CO11" s="46"/>
      <c r="CP11" s="44">
        <f t="shared" si="26"/>
        <v>13772800</v>
      </c>
      <c r="CQ11" s="44">
        <f t="shared" si="3"/>
        <v>31849600</v>
      </c>
      <c r="CR11" s="44">
        <f t="shared" si="3"/>
        <v>71016000</v>
      </c>
      <c r="CS11" s="44">
        <f t="shared" si="3"/>
        <v>81991200</v>
      </c>
      <c r="CT11" s="44">
        <f t="shared" si="3"/>
        <v>100928800</v>
      </c>
      <c r="CU11" s="44">
        <f t="shared" si="3"/>
        <v>108460800</v>
      </c>
      <c r="CV11" s="44">
        <f t="shared" si="3"/>
        <v>110182400</v>
      </c>
      <c r="CW11" s="44">
        <f t="shared" si="3"/>
        <v>110612800</v>
      </c>
      <c r="CX11" s="44">
        <f t="shared" si="3"/>
        <v>122879200</v>
      </c>
      <c r="CY11" s="44">
        <f t="shared" si="3"/>
        <v>136006400</v>
      </c>
      <c r="CZ11" s="44">
        <f t="shared" si="3"/>
        <v>157311200</v>
      </c>
      <c r="DA11" s="44">
        <f t="shared" si="3"/>
        <v>161830400</v>
      </c>
      <c r="DB11" s="44">
        <f t="shared" si="3"/>
        <v>183565600</v>
      </c>
      <c r="DC11" s="44">
        <f t="shared" si="3"/>
        <v>201857600</v>
      </c>
      <c r="DD11" s="44">
        <f t="shared" si="3"/>
        <v>211756800</v>
      </c>
      <c r="DE11" s="44">
        <f t="shared" si="3"/>
        <v>219934400</v>
      </c>
      <c r="DF11" s="44">
        <f t="shared" si="3"/>
        <v>225099200</v>
      </c>
      <c r="DG11" s="44">
        <f t="shared" si="3"/>
        <v>220580000</v>
      </c>
      <c r="DH11" s="44">
        <f t="shared" si="3"/>
        <v>219719200</v>
      </c>
      <c r="DI11" s="44">
        <f t="shared" si="3"/>
        <v>214984800</v>
      </c>
      <c r="DJ11" s="39"/>
    </row>
    <row r="12" spans="1:114" ht="12.75" customHeight="1">
      <c r="A12" s="30" t="s">
        <v>198</v>
      </c>
      <c r="B12" s="28" t="s">
        <v>157</v>
      </c>
      <c r="C12" s="30">
        <v>144</v>
      </c>
      <c r="D12" s="28">
        <v>3631</v>
      </c>
      <c r="E12" s="28">
        <v>2512</v>
      </c>
      <c r="F12" s="29">
        <v>504</v>
      </c>
      <c r="G12" s="29">
        <v>523</v>
      </c>
      <c r="H12" s="29">
        <v>536</v>
      </c>
      <c r="I12" s="29">
        <v>533</v>
      </c>
      <c r="J12" s="29">
        <v>525</v>
      </c>
      <c r="K12" s="30">
        <v>516</v>
      </c>
      <c r="L12" s="30">
        <v>497</v>
      </c>
      <c r="M12" s="29">
        <v>470</v>
      </c>
      <c r="N12" s="29">
        <v>436</v>
      </c>
      <c r="O12" s="29">
        <v>413</v>
      </c>
      <c r="P12" s="29">
        <v>383</v>
      </c>
      <c r="Q12" s="29">
        <v>377</v>
      </c>
      <c r="R12" s="29">
        <v>376</v>
      </c>
      <c r="S12" s="29">
        <v>335</v>
      </c>
      <c r="T12" s="29">
        <v>290</v>
      </c>
      <c r="U12" s="29">
        <v>212</v>
      </c>
      <c r="V12" s="29">
        <v>132</v>
      </c>
      <c r="W12" s="29">
        <v>69</v>
      </c>
      <c r="X12" s="29">
        <v>7</v>
      </c>
      <c r="Y12" s="29">
        <v>0</v>
      </c>
      <c r="Z12" s="28" t="s">
        <v>198</v>
      </c>
      <c r="AA12" s="40"/>
      <c r="AB12" s="40">
        <f t="shared" si="4"/>
        <v>1830024</v>
      </c>
      <c r="AC12" s="40">
        <f t="shared" si="5"/>
        <v>1899013</v>
      </c>
      <c r="AD12" s="40">
        <f t="shared" si="6"/>
        <v>1946216</v>
      </c>
      <c r="AE12" s="40">
        <f t="shared" si="7"/>
        <v>1935323</v>
      </c>
      <c r="AF12" s="40">
        <f t="shared" si="8"/>
        <v>1906275</v>
      </c>
      <c r="AG12" s="40">
        <f t="shared" si="9"/>
        <v>1873596</v>
      </c>
      <c r="AH12" s="40">
        <f t="shared" si="10"/>
        <v>1804607</v>
      </c>
      <c r="AI12" s="40">
        <f t="shared" si="11"/>
        <v>1706570</v>
      </c>
      <c r="AJ12" s="40">
        <f t="shared" si="12"/>
        <v>1583116</v>
      </c>
      <c r="AK12" s="40">
        <f t="shared" si="13"/>
        <v>1499603</v>
      </c>
      <c r="AL12" s="40">
        <f t="shared" si="14"/>
        <v>1390673</v>
      </c>
      <c r="AM12" s="40">
        <f t="shared" si="15"/>
        <v>1368887</v>
      </c>
      <c r="AN12" s="40">
        <f t="shared" si="16"/>
        <v>1365256</v>
      </c>
      <c r="AO12" s="40">
        <f t="shared" si="17"/>
        <v>1216385</v>
      </c>
      <c r="AP12" s="40">
        <f t="shared" si="18"/>
        <v>1052990</v>
      </c>
      <c r="AQ12" s="40">
        <f t="shared" si="19"/>
        <v>769772</v>
      </c>
      <c r="AR12" s="40">
        <f t="shared" si="20"/>
        <v>479292</v>
      </c>
      <c r="AS12" s="40">
        <f t="shared" si="21"/>
        <v>250539</v>
      </c>
      <c r="AT12" s="40">
        <f t="shared" si="22"/>
        <v>25417</v>
      </c>
      <c r="AU12" s="40">
        <f t="shared" si="23"/>
        <v>0</v>
      </c>
      <c r="AV12" s="39"/>
      <c r="AW12" s="39"/>
      <c r="AX12" s="41">
        <f t="shared" si="24"/>
        <v>1266048</v>
      </c>
      <c r="AY12" s="41">
        <f t="shared" si="1"/>
        <v>1313776</v>
      </c>
      <c r="AZ12" s="41">
        <f t="shared" si="1"/>
        <v>1346432</v>
      </c>
      <c r="BA12" s="41">
        <f t="shared" si="1"/>
        <v>1338896</v>
      </c>
      <c r="BB12" s="41">
        <f t="shared" si="1"/>
        <v>1318800</v>
      </c>
      <c r="BC12" s="41">
        <f t="shared" si="1"/>
        <v>1296192</v>
      </c>
      <c r="BD12" s="41">
        <f t="shared" si="1"/>
        <v>1248464</v>
      </c>
      <c r="BE12" s="41">
        <f t="shared" si="1"/>
        <v>1180640</v>
      </c>
      <c r="BF12" s="41">
        <f t="shared" si="1"/>
        <v>1095232</v>
      </c>
      <c r="BG12" s="41">
        <f t="shared" si="1"/>
        <v>1037456</v>
      </c>
      <c r="BH12" s="41">
        <f t="shared" si="1"/>
        <v>962096</v>
      </c>
      <c r="BI12" s="41">
        <f t="shared" si="1"/>
        <v>947024</v>
      </c>
      <c r="BJ12" s="41">
        <f t="shared" si="1"/>
        <v>944512</v>
      </c>
      <c r="BK12" s="41">
        <f t="shared" si="1"/>
        <v>841520</v>
      </c>
      <c r="BL12" s="41">
        <f t="shared" si="1"/>
        <v>728480</v>
      </c>
      <c r="BM12" s="41">
        <f t="shared" si="1"/>
        <v>532544</v>
      </c>
      <c r="BN12" s="41">
        <f t="shared" si="1"/>
        <v>331584</v>
      </c>
      <c r="BO12" s="41">
        <f t="shared" si="1"/>
        <v>173328</v>
      </c>
      <c r="BP12" s="41">
        <f t="shared" si="1"/>
        <v>17584</v>
      </c>
      <c r="BQ12" s="41">
        <f t="shared" si="1"/>
        <v>0</v>
      </c>
      <c r="BR12" s="46"/>
      <c r="BS12" s="33"/>
      <c r="BT12" s="42">
        <f t="shared" si="25"/>
        <v>263523456</v>
      </c>
      <c r="BU12" s="42">
        <f t="shared" si="2"/>
        <v>273457872</v>
      </c>
      <c r="BV12" s="42">
        <f t="shared" si="2"/>
        <v>280255104</v>
      </c>
      <c r="BW12" s="42">
        <f t="shared" si="2"/>
        <v>278686512</v>
      </c>
      <c r="BX12" s="42">
        <f t="shared" si="2"/>
        <v>274503600</v>
      </c>
      <c r="BY12" s="42">
        <f t="shared" si="2"/>
        <v>269797824</v>
      </c>
      <c r="BZ12" s="42">
        <f t="shared" si="2"/>
        <v>259863408</v>
      </c>
      <c r="CA12" s="42">
        <f t="shared" si="2"/>
        <v>245746080</v>
      </c>
      <c r="CB12" s="42">
        <f t="shared" si="2"/>
        <v>227968704</v>
      </c>
      <c r="CC12" s="42">
        <f t="shared" si="2"/>
        <v>215942832</v>
      </c>
      <c r="CD12" s="42">
        <f t="shared" si="2"/>
        <v>200256912</v>
      </c>
      <c r="CE12" s="42">
        <f t="shared" si="2"/>
        <v>197119728</v>
      </c>
      <c r="CF12" s="42">
        <f t="shared" si="2"/>
        <v>196596864</v>
      </c>
      <c r="CG12" s="42">
        <f t="shared" si="2"/>
        <v>175159440</v>
      </c>
      <c r="CH12" s="42">
        <f t="shared" si="2"/>
        <v>151630560</v>
      </c>
      <c r="CI12" s="42">
        <f t="shared" si="2"/>
        <v>110847168</v>
      </c>
      <c r="CJ12" s="42">
        <f t="shared" si="2"/>
        <v>69018048</v>
      </c>
      <c r="CK12" s="42">
        <f t="shared" si="2"/>
        <v>36077616</v>
      </c>
      <c r="CL12" s="42">
        <f t="shared" si="2"/>
        <v>3660048</v>
      </c>
      <c r="CM12" s="42">
        <f t="shared" si="2"/>
        <v>0</v>
      </c>
      <c r="CN12" s="46"/>
      <c r="CO12" s="46"/>
      <c r="CP12" s="44">
        <f t="shared" si="26"/>
        <v>182310912</v>
      </c>
      <c r="CQ12" s="44">
        <f t="shared" si="3"/>
        <v>189183744</v>
      </c>
      <c r="CR12" s="44">
        <f t="shared" si="3"/>
        <v>193886208</v>
      </c>
      <c r="CS12" s="44">
        <f t="shared" si="3"/>
        <v>192801024</v>
      </c>
      <c r="CT12" s="44">
        <f t="shared" si="3"/>
        <v>189907200</v>
      </c>
      <c r="CU12" s="44">
        <f t="shared" si="3"/>
        <v>186651648</v>
      </c>
      <c r="CV12" s="44">
        <f t="shared" si="3"/>
        <v>179778816</v>
      </c>
      <c r="CW12" s="44">
        <f t="shared" si="3"/>
        <v>170012160</v>
      </c>
      <c r="CX12" s="44">
        <f t="shared" si="3"/>
        <v>157713408</v>
      </c>
      <c r="CY12" s="44">
        <f t="shared" si="3"/>
        <v>149393664</v>
      </c>
      <c r="CZ12" s="44">
        <f t="shared" si="3"/>
        <v>138541824</v>
      </c>
      <c r="DA12" s="44">
        <f t="shared" si="3"/>
        <v>136371456</v>
      </c>
      <c r="DB12" s="44">
        <f t="shared" si="3"/>
        <v>136009728</v>
      </c>
      <c r="DC12" s="44">
        <f t="shared" si="3"/>
        <v>121178880</v>
      </c>
      <c r="DD12" s="44">
        <f t="shared" si="3"/>
        <v>104901120</v>
      </c>
      <c r="DE12" s="44">
        <f t="shared" si="3"/>
        <v>76686336</v>
      </c>
      <c r="DF12" s="44">
        <f t="shared" si="3"/>
        <v>47748096</v>
      </c>
      <c r="DG12" s="44">
        <f t="shared" si="3"/>
        <v>24959232</v>
      </c>
      <c r="DH12" s="44">
        <f t="shared" si="3"/>
        <v>2532096</v>
      </c>
      <c r="DI12" s="44">
        <f t="shared" si="3"/>
        <v>0</v>
      </c>
      <c r="DJ12" s="39"/>
    </row>
    <row r="13" spans="1:114" ht="12.75" customHeight="1">
      <c r="A13" s="30" t="s">
        <v>203</v>
      </c>
      <c r="B13" s="28" t="s">
        <v>157</v>
      </c>
      <c r="C13" s="30">
        <v>154</v>
      </c>
      <c r="D13" s="28">
        <v>3135</v>
      </c>
      <c r="E13" s="28">
        <v>1915</v>
      </c>
      <c r="F13" s="29">
        <v>86</v>
      </c>
      <c r="G13" s="29">
        <v>96</v>
      </c>
      <c r="H13" s="29">
        <v>96</v>
      </c>
      <c r="I13" s="29">
        <v>100</v>
      </c>
      <c r="J13" s="29">
        <v>99</v>
      </c>
      <c r="K13" s="30">
        <v>96</v>
      </c>
      <c r="L13" s="30">
        <v>89</v>
      </c>
      <c r="M13" s="29">
        <v>85</v>
      </c>
      <c r="N13" s="29">
        <v>93</v>
      </c>
      <c r="O13" s="29">
        <v>81</v>
      </c>
      <c r="P13" s="29">
        <v>72</v>
      </c>
      <c r="Q13" s="29">
        <v>55</v>
      </c>
      <c r="R13" s="29">
        <v>46</v>
      </c>
      <c r="S13" s="29">
        <v>25</v>
      </c>
      <c r="T13" s="29">
        <v>9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28" t="s">
        <v>203</v>
      </c>
      <c r="AA13" s="40"/>
      <c r="AB13" s="40">
        <f t="shared" si="4"/>
        <v>269610</v>
      </c>
      <c r="AC13" s="40">
        <f t="shared" si="5"/>
        <v>300960</v>
      </c>
      <c r="AD13" s="40">
        <f t="shared" si="6"/>
        <v>300960</v>
      </c>
      <c r="AE13" s="40">
        <f t="shared" si="7"/>
        <v>313500</v>
      </c>
      <c r="AF13" s="40">
        <f t="shared" si="8"/>
        <v>310365</v>
      </c>
      <c r="AG13" s="40">
        <f t="shared" si="9"/>
        <v>300960</v>
      </c>
      <c r="AH13" s="40">
        <f t="shared" si="10"/>
        <v>279015</v>
      </c>
      <c r="AI13" s="40">
        <f t="shared" si="11"/>
        <v>266475</v>
      </c>
      <c r="AJ13" s="40">
        <f t="shared" si="12"/>
        <v>291555</v>
      </c>
      <c r="AK13" s="40">
        <f t="shared" si="13"/>
        <v>253935</v>
      </c>
      <c r="AL13" s="40">
        <f t="shared" si="14"/>
        <v>225720</v>
      </c>
      <c r="AM13" s="40">
        <f t="shared" si="15"/>
        <v>172425</v>
      </c>
      <c r="AN13" s="40">
        <f t="shared" si="16"/>
        <v>144210</v>
      </c>
      <c r="AO13" s="40">
        <f t="shared" si="17"/>
        <v>78375</v>
      </c>
      <c r="AP13" s="40">
        <f t="shared" si="18"/>
        <v>28215</v>
      </c>
      <c r="AQ13" s="40">
        <f t="shared" si="19"/>
        <v>0</v>
      </c>
      <c r="AR13" s="40">
        <f t="shared" si="20"/>
        <v>0</v>
      </c>
      <c r="AS13" s="40">
        <f t="shared" si="21"/>
        <v>0</v>
      </c>
      <c r="AT13" s="40">
        <f t="shared" si="22"/>
        <v>0</v>
      </c>
      <c r="AU13" s="40">
        <f t="shared" si="23"/>
        <v>0</v>
      </c>
      <c r="AV13" s="39"/>
      <c r="AW13" s="39"/>
      <c r="AX13" s="41">
        <f t="shared" si="24"/>
        <v>164690</v>
      </c>
      <c r="AY13" s="41">
        <f t="shared" si="1"/>
        <v>183840</v>
      </c>
      <c r="AZ13" s="41">
        <f t="shared" si="1"/>
        <v>183840</v>
      </c>
      <c r="BA13" s="41">
        <f t="shared" si="1"/>
        <v>191500</v>
      </c>
      <c r="BB13" s="41">
        <f t="shared" si="1"/>
        <v>189585</v>
      </c>
      <c r="BC13" s="41">
        <f t="shared" si="1"/>
        <v>183840</v>
      </c>
      <c r="BD13" s="41">
        <f t="shared" si="1"/>
        <v>170435</v>
      </c>
      <c r="BE13" s="41">
        <f t="shared" si="1"/>
        <v>162775</v>
      </c>
      <c r="BF13" s="41">
        <f t="shared" si="1"/>
        <v>178095</v>
      </c>
      <c r="BG13" s="41">
        <f t="shared" si="1"/>
        <v>155115</v>
      </c>
      <c r="BH13" s="41">
        <f t="shared" si="1"/>
        <v>137880</v>
      </c>
      <c r="BI13" s="41">
        <f t="shared" si="1"/>
        <v>105325</v>
      </c>
      <c r="BJ13" s="41">
        <f t="shared" si="1"/>
        <v>88090</v>
      </c>
      <c r="BK13" s="41">
        <f t="shared" si="1"/>
        <v>47875</v>
      </c>
      <c r="BL13" s="41">
        <f t="shared" si="1"/>
        <v>17235</v>
      </c>
      <c r="BM13" s="41">
        <f t="shared" si="1"/>
        <v>0</v>
      </c>
      <c r="BN13" s="41">
        <f t="shared" si="1"/>
        <v>0</v>
      </c>
      <c r="BO13" s="41">
        <f t="shared" si="1"/>
        <v>0</v>
      </c>
      <c r="BP13" s="41">
        <f t="shared" si="1"/>
        <v>0</v>
      </c>
      <c r="BQ13" s="41">
        <f t="shared" si="1"/>
        <v>0</v>
      </c>
      <c r="BR13" s="46"/>
      <c r="BS13" s="33"/>
      <c r="BT13" s="42">
        <f t="shared" si="25"/>
        <v>41519940</v>
      </c>
      <c r="BU13" s="42">
        <f t="shared" si="2"/>
        <v>46347840</v>
      </c>
      <c r="BV13" s="42">
        <f t="shared" si="2"/>
        <v>46347840</v>
      </c>
      <c r="BW13" s="42">
        <f t="shared" si="2"/>
        <v>48279000</v>
      </c>
      <c r="BX13" s="42">
        <f t="shared" si="2"/>
        <v>47796210</v>
      </c>
      <c r="BY13" s="42">
        <f t="shared" si="2"/>
        <v>46347840</v>
      </c>
      <c r="BZ13" s="42">
        <f t="shared" si="2"/>
        <v>42968310</v>
      </c>
      <c r="CA13" s="42">
        <f t="shared" si="2"/>
        <v>41037150</v>
      </c>
      <c r="CB13" s="42">
        <f t="shared" si="2"/>
        <v>44899470</v>
      </c>
      <c r="CC13" s="42">
        <f t="shared" si="2"/>
        <v>39105990</v>
      </c>
      <c r="CD13" s="42">
        <f t="shared" si="2"/>
        <v>34760880</v>
      </c>
      <c r="CE13" s="42">
        <f t="shared" si="2"/>
        <v>26553450</v>
      </c>
      <c r="CF13" s="42">
        <f t="shared" si="2"/>
        <v>22208340</v>
      </c>
      <c r="CG13" s="42">
        <f t="shared" si="2"/>
        <v>12069750</v>
      </c>
      <c r="CH13" s="42">
        <f t="shared" si="2"/>
        <v>4345110</v>
      </c>
      <c r="CI13" s="42">
        <f t="shared" si="2"/>
        <v>0</v>
      </c>
      <c r="CJ13" s="42">
        <f t="shared" si="2"/>
        <v>0</v>
      </c>
      <c r="CK13" s="42">
        <f t="shared" si="2"/>
        <v>0</v>
      </c>
      <c r="CL13" s="42">
        <f t="shared" si="2"/>
        <v>0</v>
      </c>
      <c r="CM13" s="42">
        <f t="shared" si="2"/>
        <v>0</v>
      </c>
      <c r="CN13" s="46"/>
      <c r="CO13" s="46"/>
      <c r="CP13" s="44">
        <f t="shared" si="26"/>
        <v>25362260</v>
      </c>
      <c r="CQ13" s="44">
        <f t="shared" si="3"/>
        <v>28311360</v>
      </c>
      <c r="CR13" s="44">
        <f t="shared" si="3"/>
        <v>28311360</v>
      </c>
      <c r="CS13" s="44">
        <f t="shared" si="3"/>
        <v>29491000</v>
      </c>
      <c r="CT13" s="44">
        <f t="shared" si="3"/>
        <v>29196090</v>
      </c>
      <c r="CU13" s="44">
        <f t="shared" si="3"/>
        <v>28311360</v>
      </c>
      <c r="CV13" s="44">
        <f t="shared" si="3"/>
        <v>26246990</v>
      </c>
      <c r="CW13" s="44">
        <f t="shared" si="3"/>
        <v>25067350</v>
      </c>
      <c r="CX13" s="44">
        <f t="shared" si="3"/>
        <v>27426630</v>
      </c>
      <c r="CY13" s="44">
        <f t="shared" si="3"/>
        <v>23887710</v>
      </c>
      <c r="CZ13" s="44">
        <f t="shared" si="3"/>
        <v>21233520</v>
      </c>
      <c r="DA13" s="44">
        <f t="shared" si="3"/>
        <v>16220050</v>
      </c>
      <c r="DB13" s="44">
        <f t="shared" si="3"/>
        <v>13565860</v>
      </c>
      <c r="DC13" s="44">
        <f t="shared" si="3"/>
        <v>7372750</v>
      </c>
      <c r="DD13" s="44">
        <f t="shared" si="3"/>
        <v>2654190</v>
      </c>
      <c r="DE13" s="44">
        <f t="shared" si="3"/>
        <v>0</v>
      </c>
      <c r="DF13" s="44">
        <f t="shared" si="3"/>
        <v>0</v>
      </c>
      <c r="DG13" s="44">
        <f t="shared" si="3"/>
        <v>0</v>
      </c>
      <c r="DH13" s="44">
        <f t="shared" si="3"/>
        <v>0</v>
      </c>
      <c r="DI13" s="44">
        <f t="shared" si="3"/>
        <v>0</v>
      </c>
      <c r="DJ13" s="39"/>
    </row>
    <row r="14" spans="1:114" ht="12.75" customHeight="1">
      <c r="A14" s="30" t="s">
        <v>199</v>
      </c>
      <c r="B14" s="28" t="s">
        <v>157</v>
      </c>
      <c r="C14" s="30">
        <v>140</v>
      </c>
      <c r="D14" s="28">
        <v>3077</v>
      </c>
      <c r="E14" s="28">
        <v>2083</v>
      </c>
      <c r="F14" s="29">
        <v>147</v>
      </c>
      <c r="G14" s="29">
        <v>147</v>
      </c>
      <c r="H14" s="29">
        <v>148</v>
      </c>
      <c r="I14" s="29">
        <v>148</v>
      </c>
      <c r="J14" s="29">
        <v>134</v>
      </c>
      <c r="K14" s="30">
        <v>121</v>
      </c>
      <c r="L14" s="30">
        <v>118</v>
      </c>
      <c r="M14" s="29">
        <v>104</v>
      </c>
      <c r="N14" s="29">
        <v>84</v>
      </c>
      <c r="O14" s="29">
        <v>73</v>
      </c>
      <c r="P14" s="29">
        <v>41</v>
      </c>
      <c r="Q14" s="29">
        <v>15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8" t="s">
        <v>199</v>
      </c>
      <c r="AA14" s="40"/>
      <c r="AB14" s="40">
        <f t="shared" si="4"/>
        <v>452319</v>
      </c>
      <c r="AC14" s="40">
        <f t="shared" si="5"/>
        <v>452319</v>
      </c>
      <c r="AD14" s="40">
        <f t="shared" si="6"/>
        <v>455396</v>
      </c>
      <c r="AE14" s="40">
        <f t="shared" si="7"/>
        <v>455396</v>
      </c>
      <c r="AF14" s="40">
        <f t="shared" si="8"/>
        <v>412318</v>
      </c>
      <c r="AG14" s="40">
        <f t="shared" si="9"/>
        <v>372317</v>
      </c>
      <c r="AH14" s="40">
        <f t="shared" si="10"/>
        <v>363086</v>
      </c>
      <c r="AI14" s="40">
        <f t="shared" si="11"/>
        <v>320008</v>
      </c>
      <c r="AJ14" s="40">
        <f t="shared" si="12"/>
        <v>258468</v>
      </c>
      <c r="AK14" s="40">
        <f t="shared" si="13"/>
        <v>224621</v>
      </c>
      <c r="AL14" s="40">
        <f t="shared" si="14"/>
        <v>126157</v>
      </c>
      <c r="AM14" s="40">
        <f t="shared" si="15"/>
        <v>46155</v>
      </c>
      <c r="AN14" s="40">
        <f t="shared" si="16"/>
        <v>0</v>
      </c>
      <c r="AO14" s="40">
        <f t="shared" si="17"/>
        <v>0</v>
      </c>
      <c r="AP14" s="40">
        <f t="shared" si="18"/>
        <v>0</v>
      </c>
      <c r="AQ14" s="40">
        <f t="shared" si="19"/>
        <v>0</v>
      </c>
      <c r="AR14" s="40">
        <f t="shared" si="20"/>
        <v>0</v>
      </c>
      <c r="AS14" s="40">
        <f t="shared" si="21"/>
        <v>0</v>
      </c>
      <c r="AT14" s="40">
        <f t="shared" si="22"/>
        <v>0</v>
      </c>
      <c r="AU14" s="40">
        <f t="shared" si="23"/>
        <v>0</v>
      </c>
      <c r="AV14" s="39"/>
      <c r="AW14" s="39"/>
      <c r="AX14" s="41">
        <f t="shared" si="24"/>
        <v>306201</v>
      </c>
      <c r="AY14" s="41">
        <f t="shared" si="1"/>
        <v>306201</v>
      </c>
      <c r="AZ14" s="41">
        <f t="shared" si="1"/>
        <v>308284</v>
      </c>
      <c r="BA14" s="41">
        <f t="shared" si="1"/>
        <v>308284</v>
      </c>
      <c r="BB14" s="41">
        <f t="shared" si="1"/>
        <v>279122</v>
      </c>
      <c r="BC14" s="41">
        <f t="shared" si="1"/>
        <v>252043</v>
      </c>
      <c r="BD14" s="41">
        <f t="shared" si="1"/>
        <v>245794</v>
      </c>
      <c r="BE14" s="41">
        <f t="shared" si="1"/>
        <v>216632</v>
      </c>
      <c r="BF14" s="41">
        <f t="shared" si="1"/>
        <v>174972</v>
      </c>
      <c r="BG14" s="41">
        <f t="shared" si="1"/>
        <v>152059</v>
      </c>
      <c r="BH14" s="41">
        <f t="shared" si="1"/>
        <v>85403</v>
      </c>
      <c r="BI14" s="41">
        <f t="shared" si="1"/>
        <v>31245</v>
      </c>
      <c r="BJ14" s="41">
        <f t="shared" si="1"/>
        <v>0</v>
      </c>
      <c r="BK14" s="41">
        <f t="shared" si="1"/>
        <v>0</v>
      </c>
      <c r="BL14" s="41">
        <f t="shared" si="1"/>
        <v>0</v>
      </c>
      <c r="BM14" s="41">
        <f t="shared" si="1"/>
        <v>0</v>
      </c>
      <c r="BN14" s="41">
        <f t="shared" si="1"/>
        <v>0</v>
      </c>
      <c r="BO14" s="41">
        <f t="shared" si="1"/>
        <v>0</v>
      </c>
      <c r="BP14" s="41">
        <f t="shared" si="1"/>
        <v>0</v>
      </c>
      <c r="BQ14" s="41">
        <f t="shared" si="1"/>
        <v>0</v>
      </c>
      <c r="BR14" s="46"/>
      <c r="BS14" s="33"/>
      <c r="BT14" s="42">
        <f t="shared" si="25"/>
        <v>63324660</v>
      </c>
      <c r="BU14" s="42">
        <f t="shared" si="2"/>
        <v>63324660</v>
      </c>
      <c r="BV14" s="42">
        <f t="shared" si="2"/>
        <v>63755440</v>
      </c>
      <c r="BW14" s="42">
        <f t="shared" si="2"/>
        <v>63755440</v>
      </c>
      <c r="BX14" s="42">
        <f t="shared" si="2"/>
        <v>57724520</v>
      </c>
      <c r="BY14" s="42">
        <f t="shared" si="2"/>
        <v>52124380</v>
      </c>
      <c r="BZ14" s="42">
        <f t="shared" si="2"/>
        <v>50832040</v>
      </c>
      <c r="CA14" s="42">
        <f t="shared" si="2"/>
        <v>44801120</v>
      </c>
      <c r="CB14" s="42">
        <f t="shared" si="2"/>
        <v>36185520</v>
      </c>
      <c r="CC14" s="42">
        <f t="shared" si="2"/>
        <v>31446940</v>
      </c>
      <c r="CD14" s="42">
        <f t="shared" si="2"/>
        <v>17661980</v>
      </c>
      <c r="CE14" s="42">
        <f t="shared" si="2"/>
        <v>6461700</v>
      </c>
      <c r="CF14" s="42">
        <f t="shared" si="2"/>
        <v>0</v>
      </c>
      <c r="CG14" s="42">
        <f t="shared" si="2"/>
        <v>0</v>
      </c>
      <c r="CH14" s="42">
        <f t="shared" si="2"/>
        <v>0</v>
      </c>
      <c r="CI14" s="42">
        <f t="shared" si="2"/>
        <v>0</v>
      </c>
      <c r="CJ14" s="42">
        <f t="shared" si="2"/>
        <v>0</v>
      </c>
      <c r="CK14" s="42">
        <f t="shared" si="2"/>
        <v>0</v>
      </c>
      <c r="CL14" s="42">
        <f t="shared" si="2"/>
        <v>0</v>
      </c>
      <c r="CM14" s="42">
        <f t="shared" si="2"/>
        <v>0</v>
      </c>
      <c r="CN14" s="46"/>
      <c r="CO14" s="46"/>
      <c r="CP14" s="44">
        <f t="shared" si="26"/>
        <v>42868140</v>
      </c>
      <c r="CQ14" s="44">
        <f t="shared" si="3"/>
        <v>42868140</v>
      </c>
      <c r="CR14" s="44">
        <f t="shared" si="3"/>
        <v>43159760</v>
      </c>
      <c r="CS14" s="44">
        <f t="shared" si="3"/>
        <v>43159760</v>
      </c>
      <c r="CT14" s="44">
        <f t="shared" si="3"/>
        <v>39077080</v>
      </c>
      <c r="CU14" s="44">
        <f t="shared" si="3"/>
        <v>35286020</v>
      </c>
      <c r="CV14" s="44">
        <f t="shared" si="3"/>
        <v>34411160</v>
      </c>
      <c r="CW14" s="44">
        <f t="shared" si="3"/>
        <v>30328480</v>
      </c>
      <c r="CX14" s="44">
        <f t="shared" si="3"/>
        <v>24496080</v>
      </c>
      <c r="CY14" s="44">
        <f t="shared" si="3"/>
        <v>21288260</v>
      </c>
      <c r="CZ14" s="44">
        <f t="shared" si="3"/>
        <v>11956420</v>
      </c>
      <c r="DA14" s="44">
        <f t="shared" si="3"/>
        <v>4374300</v>
      </c>
      <c r="DB14" s="44">
        <f t="shared" si="3"/>
        <v>0</v>
      </c>
      <c r="DC14" s="44">
        <f t="shared" si="3"/>
        <v>0</v>
      </c>
      <c r="DD14" s="44">
        <f t="shared" si="3"/>
        <v>0</v>
      </c>
      <c r="DE14" s="44">
        <f t="shared" si="3"/>
        <v>0</v>
      </c>
      <c r="DF14" s="44">
        <f t="shared" si="3"/>
        <v>0</v>
      </c>
      <c r="DG14" s="44">
        <f t="shared" si="3"/>
        <v>0</v>
      </c>
      <c r="DH14" s="44">
        <f t="shared" si="3"/>
        <v>0</v>
      </c>
      <c r="DI14" s="44">
        <f t="shared" si="3"/>
        <v>0</v>
      </c>
      <c r="DJ14" s="39"/>
    </row>
    <row r="15" spans="1:114" ht="12.75" customHeight="1">
      <c r="A15" s="30" t="s">
        <v>200</v>
      </c>
      <c r="B15" s="28" t="s">
        <v>157</v>
      </c>
      <c r="C15" s="30">
        <v>160</v>
      </c>
      <c r="D15" s="28">
        <v>3535</v>
      </c>
      <c r="E15" s="28">
        <v>1833</v>
      </c>
      <c r="F15" s="29">
        <v>191</v>
      </c>
      <c r="G15" s="29">
        <v>173</v>
      </c>
      <c r="H15" s="29">
        <v>151</v>
      </c>
      <c r="I15" s="29">
        <v>103</v>
      </c>
      <c r="J15" s="29">
        <v>43</v>
      </c>
      <c r="K15" s="30">
        <v>4</v>
      </c>
      <c r="L15" s="30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8" t="s">
        <v>200</v>
      </c>
      <c r="AA15" s="40"/>
      <c r="AB15" s="40">
        <f t="shared" si="4"/>
        <v>675185</v>
      </c>
      <c r="AC15" s="40">
        <f t="shared" si="5"/>
        <v>611555</v>
      </c>
      <c r="AD15" s="40">
        <f t="shared" si="6"/>
        <v>533785</v>
      </c>
      <c r="AE15" s="40">
        <f t="shared" si="7"/>
        <v>364105</v>
      </c>
      <c r="AF15" s="40">
        <f t="shared" si="8"/>
        <v>152005</v>
      </c>
      <c r="AG15" s="40">
        <f t="shared" si="9"/>
        <v>14140</v>
      </c>
      <c r="AH15" s="40">
        <f t="shared" si="10"/>
        <v>0</v>
      </c>
      <c r="AI15" s="40">
        <f t="shared" si="11"/>
        <v>0</v>
      </c>
      <c r="AJ15" s="40">
        <f t="shared" si="12"/>
        <v>0</v>
      </c>
      <c r="AK15" s="40">
        <f t="shared" si="13"/>
        <v>0</v>
      </c>
      <c r="AL15" s="40">
        <f t="shared" si="14"/>
        <v>0</v>
      </c>
      <c r="AM15" s="40">
        <f t="shared" si="15"/>
        <v>0</v>
      </c>
      <c r="AN15" s="40">
        <f t="shared" si="16"/>
        <v>0</v>
      </c>
      <c r="AO15" s="40">
        <f t="shared" si="17"/>
        <v>0</v>
      </c>
      <c r="AP15" s="40">
        <f t="shared" si="18"/>
        <v>0</v>
      </c>
      <c r="AQ15" s="40">
        <f t="shared" si="19"/>
        <v>0</v>
      </c>
      <c r="AR15" s="40">
        <f t="shared" si="20"/>
        <v>0</v>
      </c>
      <c r="AS15" s="40">
        <f t="shared" si="21"/>
        <v>0</v>
      </c>
      <c r="AT15" s="40">
        <f t="shared" si="22"/>
        <v>0</v>
      </c>
      <c r="AU15" s="40">
        <f t="shared" si="23"/>
        <v>0</v>
      </c>
      <c r="AV15" s="39"/>
      <c r="AW15" s="39"/>
      <c r="AX15" s="41">
        <f t="shared" si="24"/>
        <v>350103</v>
      </c>
      <c r="AY15" s="41">
        <f t="shared" si="1"/>
        <v>317109</v>
      </c>
      <c r="AZ15" s="41">
        <f t="shared" si="1"/>
        <v>276783</v>
      </c>
      <c r="BA15" s="41">
        <f t="shared" si="1"/>
        <v>188799</v>
      </c>
      <c r="BB15" s="41">
        <f t="shared" si="1"/>
        <v>78819</v>
      </c>
      <c r="BC15" s="41">
        <f t="shared" si="1"/>
        <v>7332</v>
      </c>
      <c r="BD15" s="41">
        <f t="shared" si="1"/>
        <v>0</v>
      </c>
      <c r="BE15" s="41">
        <f t="shared" si="1"/>
        <v>0</v>
      </c>
      <c r="BF15" s="41">
        <f t="shared" si="1"/>
        <v>0</v>
      </c>
      <c r="BG15" s="41">
        <f t="shared" si="1"/>
        <v>0</v>
      </c>
      <c r="BH15" s="41">
        <f t="shared" si="1"/>
        <v>0</v>
      </c>
      <c r="BI15" s="41">
        <f t="shared" si="1"/>
        <v>0</v>
      </c>
      <c r="BJ15" s="41">
        <f t="shared" si="1"/>
        <v>0</v>
      </c>
      <c r="BK15" s="41">
        <f t="shared" si="1"/>
        <v>0</v>
      </c>
      <c r="BL15" s="41">
        <f t="shared" si="1"/>
        <v>0</v>
      </c>
      <c r="BM15" s="41">
        <f t="shared" si="1"/>
        <v>0</v>
      </c>
      <c r="BN15" s="41">
        <f t="shared" si="1"/>
        <v>0</v>
      </c>
      <c r="BO15" s="41">
        <f t="shared" si="1"/>
        <v>0</v>
      </c>
      <c r="BP15" s="41">
        <f t="shared" si="1"/>
        <v>0</v>
      </c>
      <c r="BQ15" s="41">
        <f t="shared" si="1"/>
        <v>0</v>
      </c>
      <c r="BR15" s="46"/>
      <c r="BS15" s="33"/>
      <c r="BT15" s="42">
        <f t="shared" si="25"/>
        <v>108029600</v>
      </c>
      <c r="BU15" s="42">
        <f t="shared" si="2"/>
        <v>97848800</v>
      </c>
      <c r="BV15" s="42">
        <f t="shared" si="2"/>
        <v>85405600</v>
      </c>
      <c r="BW15" s="42">
        <f t="shared" si="2"/>
        <v>58256800</v>
      </c>
      <c r="BX15" s="42">
        <f t="shared" si="2"/>
        <v>24320800</v>
      </c>
      <c r="BY15" s="42">
        <f t="shared" si="2"/>
        <v>2262400</v>
      </c>
      <c r="BZ15" s="42">
        <f t="shared" si="2"/>
        <v>0</v>
      </c>
      <c r="CA15" s="42">
        <f t="shared" si="2"/>
        <v>0</v>
      </c>
      <c r="CB15" s="42">
        <f t="shared" si="2"/>
        <v>0</v>
      </c>
      <c r="CC15" s="42">
        <f aca="true" t="shared" si="27" ref="CC15:CC36">$C15*AK15</f>
        <v>0</v>
      </c>
      <c r="CD15" s="42">
        <f aca="true" t="shared" si="28" ref="CD15:CD36">$C15*AL15</f>
        <v>0</v>
      </c>
      <c r="CE15" s="42">
        <f aca="true" t="shared" si="29" ref="CE15:CE36">$C15*AM15</f>
        <v>0</v>
      </c>
      <c r="CF15" s="42">
        <f aca="true" t="shared" si="30" ref="CF15:CF36">$C15*AN15</f>
        <v>0</v>
      </c>
      <c r="CG15" s="42">
        <f aca="true" t="shared" si="31" ref="CG15:CG36">$C15*AO15</f>
        <v>0</v>
      </c>
      <c r="CH15" s="42">
        <f aca="true" t="shared" si="32" ref="CH15:CH36">$C15*AP15</f>
        <v>0</v>
      </c>
      <c r="CI15" s="42">
        <f aca="true" t="shared" si="33" ref="CI15:CI36">$C15*AQ15</f>
        <v>0</v>
      </c>
      <c r="CJ15" s="42">
        <f aca="true" t="shared" si="34" ref="CJ15:CJ36">$C15*AR15</f>
        <v>0</v>
      </c>
      <c r="CK15" s="42">
        <f aca="true" t="shared" si="35" ref="CK15:CK36">$C15*AS15</f>
        <v>0</v>
      </c>
      <c r="CL15" s="42">
        <f aca="true" t="shared" si="36" ref="CL15:CL36">$C15*AT15</f>
        <v>0</v>
      </c>
      <c r="CM15" s="42">
        <f aca="true" t="shared" si="37" ref="CM15:CM36">$C15*AU15</f>
        <v>0</v>
      </c>
      <c r="CN15" s="46"/>
      <c r="CO15" s="46"/>
      <c r="CP15" s="44">
        <f t="shared" si="26"/>
        <v>56016480</v>
      </c>
      <c r="CQ15" s="44">
        <f t="shared" si="3"/>
        <v>50737440</v>
      </c>
      <c r="CR15" s="44">
        <f t="shared" si="3"/>
        <v>44285280</v>
      </c>
      <c r="CS15" s="44">
        <f t="shared" si="3"/>
        <v>30207840</v>
      </c>
      <c r="CT15" s="44">
        <f t="shared" si="3"/>
        <v>12611040</v>
      </c>
      <c r="CU15" s="44">
        <f t="shared" si="3"/>
        <v>1173120</v>
      </c>
      <c r="CV15" s="44">
        <f t="shared" si="3"/>
        <v>0</v>
      </c>
      <c r="CW15" s="44">
        <f t="shared" si="3"/>
        <v>0</v>
      </c>
      <c r="CX15" s="44">
        <f t="shared" si="3"/>
        <v>0</v>
      </c>
      <c r="CY15" s="44">
        <f t="shared" si="3"/>
        <v>0</v>
      </c>
      <c r="CZ15" s="44">
        <f t="shared" si="3"/>
        <v>0</v>
      </c>
      <c r="DA15" s="44">
        <f t="shared" si="3"/>
        <v>0</v>
      </c>
      <c r="DB15" s="44">
        <f t="shared" si="3"/>
        <v>0</v>
      </c>
      <c r="DC15" s="44">
        <f t="shared" si="3"/>
        <v>0</v>
      </c>
      <c r="DD15" s="44">
        <f t="shared" si="3"/>
        <v>0</v>
      </c>
      <c r="DE15" s="44">
        <f t="shared" si="3"/>
        <v>0</v>
      </c>
      <c r="DF15" s="44">
        <f t="shared" si="3"/>
        <v>0</v>
      </c>
      <c r="DG15" s="44">
        <f t="shared" si="3"/>
        <v>0</v>
      </c>
      <c r="DH15" s="44">
        <f t="shared" si="3"/>
        <v>0</v>
      </c>
      <c r="DI15" s="44">
        <f t="shared" si="3"/>
        <v>0</v>
      </c>
      <c r="DJ15" s="39"/>
    </row>
    <row r="16" spans="1:114" ht="12.75" customHeight="1">
      <c r="A16" s="30" t="s">
        <v>201</v>
      </c>
      <c r="B16" s="28" t="s">
        <v>157</v>
      </c>
      <c r="C16" s="30">
        <v>180</v>
      </c>
      <c r="D16" s="28">
        <v>3121</v>
      </c>
      <c r="E16" s="28">
        <v>1360</v>
      </c>
      <c r="F16" s="29">
        <v>255</v>
      </c>
      <c r="G16" s="29">
        <v>230</v>
      </c>
      <c r="H16" s="29">
        <v>147</v>
      </c>
      <c r="I16" s="29">
        <v>85</v>
      </c>
      <c r="J16" s="29">
        <v>24</v>
      </c>
      <c r="K16" s="30">
        <v>0</v>
      </c>
      <c r="L16" s="30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29">
        <v>0</v>
      </c>
      <c r="Y16" s="29">
        <v>0</v>
      </c>
      <c r="Z16" s="28" t="s">
        <v>201</v>
      </c>
      <c r="AA16" s="40"/>
      <c r="AB16" s="40">
        <f t="shared" si="4"/>
        <v>795855</v>
      </c>
      <c r="AC16" s="40">
        <f t="shared" si="5"/>
        <v>717830</v>
      </c>
      <c r="AD16" s="40">
        <f t="shared" si="6"/>
        <v>458787</v>
      </c>
      <c r="AE16" s="40">
        <f t="shared" si="7"/>
        <v>265285</v>
      </c>
      <c r="AF16" s="40">
        <f t="shared" si="8"/>
        <v>74904</v>
      </c>
      <c r="AG16" s="40">
        <f t="shared" si="9"/>
        <v>0</v>
      </c>
      <c r="AH16" s="40">
        <f t="shared" si="10"/>
        <v>0</v>
      </c>
      <c r="AI16" s="40">
        <f t="shared" si="11"/>
        <v>0</v>
      </c>
      <c r="AJ16" s="40">
        <f t="shared" si="12"/>
        <v>0</v>
      </c>
      <c r="AK16" s="40">
        <f t="shared" si="13"/>
        <v>0</v>
      </c>
      <c r="AL16" s="40">
        <f t="shared" si="14"/>
        <v>0</v>
      </c>
      <c r="AM16" s="40">
        <f t="shared" si="15"/>
        <v>0</v>
      </c>
      <c r="AN16" s="40">
        <f t="shared" si="16"/>
        <v>0</v>
      </c>
      <c r="AO16" s="40">
        <f t="shared" si="17"/>
        <v>0</v>
      </c>
      <c r="AP16" s="40">
        <f t="shared" si="18"/>
        <v>0</v>
      </c>
      <c r="AQ16" s="40">
        <f t="shared" si="19"/>
        <v>0</v>
      </c>
      <c r="AR16" s="40">
        <f t="shared" si="20"/>
        <v>0</v>
      </c>
      <c r="AS16" s="40">
        <f t="shared" si="21"/>
        <v>0</v>
      </c>
      <c r="AT16" s="40">
        <f t="shared" si="22"/>
        <v>0</v>
      </c>
      <c r="AU16" s="40">
        <f t="shared" si="23"/>
        <v>0</v>
      </c>
      <c r="AV16" s="39"/>
      <c r="AW16" s="39"/>
      <c r="AX16" s="41">
        <f t="shared" si="24"/>
        <v>346800</v>
      </c>
      <c r="AY16" s="41">
        <f t="shared" si="1"/>
        <v>312800</v>
      </c>
      <c r="AZ16" s="41">
        <f t="shared" si="1"/>
        <v>199920</v>
      </c>
      <c r="BA16" s="41">
        <f t="shared" si="1"/>
        <v>115600</v>
      </c>
      <c r="BB16" s="41">
        <f t="shared" si="1"/>
        <v>32640</v>
      </c>
      <c r="BC16" s="41">
        <f t="shared" si="1"/>
        <v>0</v>
      </c>
      <c r="BD16" s="41">
        <f t="shared" si="1"/>
        <v>0</v>
      </c>
      <c r="BE16" s="41">
        <f t="shared" si="1"/>
        <v>0</v>
      </c>
      <c r="BF16" s="41">
        <f t="shared" si="1"/>
        <v>0</v>
      </c>
      <c r="BG16" s="41">
        <f aca="true" t="shared" si="38" ref="BG16:BG36">$E16*O16</f>
        <v>0</v>
      </c>
      <c r="BH16" s="41">
        <f aca="true" t="shared" si="39" ref="BH16:BH36">$E16*P16</f>
        <v>0</v>
      </c>
      <c r="BI16" s="41">
        <f aca="true" t="shared" si="40" ref="BI16:BI36">$E16*Q16</f>
        <v>0</v>
      </c>
      <c r="BJ16" s="41">
        <f aca="true" t="shared" si="41" ref="BJ16:BJ36">$E16*R16</f>
        <v>0</v>
      </c>
      <c r="BK16" s="41">
        <f aca="true" t="shared" si="42" ref="BK16:BK25">$E16*S16</f>
        <v>0</v>
      </c>
      <c r="BL16" s="41">
        <f aca="true" t="shared" si="43" ref="BL16:BL36">$E16*T16</f>
        <v>0</v>
      </c>
      <c r="BM16" s="41">
        <f aca="true" t="shared" si="44" ref="BM16:BM36">$E16*U16</f>
        <v>0</v>
      </c>
      <c r="BN16" s="41">
        <f aca="true" t="shared" si="45" ref="BN16:BN36">$E16*V16</f>
        <v>0</v>
      </c>
      <c r="BO16" s="41">
        <f aca="true" t="shared" si="46" ref="BO16:BO36">$E16*W16</f>
        <v>0</v>
      </c>
      <c r="BP16" s="41">
        <f aca="true" t="shared" si="47" ref="BP16:BP36">$E16*X16</f>
        <v>0</v>
      </c>
      <c r="BQ16" s="41">
        <f aca="true" t="shared" si="48" ref="BQ16:BQ36">$E16*Y16</f>
        <v>0</v>
      </c>
      <c r="BR16" s="46"/>
      <c r="BS16" s="33"/>
      <c r="BT16" s="42">
        <f t="shared" si="25"/>
        <v>143253900</v>
      </c>
      <c r="BU16" s="42">
        <f aca="true" t="shared" si="49" ref="BU16:BU36">$C16*AC16</f>
        <v>129209400</v>
      </c>
      <c r="BV16" s="42">
        <f aca="true" t="shared" si="50" ref="BV16:BV36">$C16*AD16</f>
        <v>82581660</v>
      </c>
      <c r="BW16" s="42">
        <f aca="true" t="shared" si="51" ref="BW16:BW36">$C16*AE16</f>
        <v>47751300</v>
      </c>
      <c r="BX16" s="42">
        <f aca="true" t="shared" si="52" ref="BX16:BX36">$C16*AF16</f>
        <v>13482720</v>
      </c>
      <c r="BY16" s="42">
        <f aca="true" t="shared" si="53" ref="BY16:BY36">$C16*AG16</f>
        <v>0</v>
      </c>
      <c r="BZ16" s="42">
        <f aca="true" t="shared" si="54" ref="BZ16:BZ36">$C16*AH16</f>
        <v>0</v>
      </c>
      <c r="CA16" s="42">
        <f aca="true" t="shared" si="55" ref="CA16:CA36">$C16*AI16</f>
        <v>0</v>
      </c>
      <c r="CB16" s="42">
        <f aca="true" t="shared" si="56" ref="CB16:CB36">$C16*AJ16</f>
        <v>0</v>
      </c>
      <c r="CC16" s="42">
        <f t="shared" si="27"/>
        <v>0</v>
      </c>
      <c r="CD16" s="42">
        <f t="shared" si="28"/>
        <v>0</v>
      </c>
      <c r="CE16" s="42">
        <f t="shared" si="29"/>
        <v>0</v>
      </c>
      <c r="CF16" s="42">
        <f t="shared" si="30"/>
        <v>0</v>
      </c>
      <c r="CG16" s="42">
        <f t="shared" si="31"/>
        <v>0</v>
      </c>
      <c r="CH16" s="42">
        <f t="shared" si="32"/>
        <v>0</v>
      </c>
      <c r="CI16" s="42">
        <f t="shared" si="33"/>
        <v>0</v>
      </c>
      <c r="CJ16" s="42">
        <f t="shared" si="34"/>
        <v>0</v>
      </c>
      <c r="CK16" s="42">
        <f t="shared" si="35"/>
        <v>0</v>
      </c>
      <c r="CL16" s="42">
        <f t="shared" si="36"/>
        <v>0</v>
      </c>
      <c r="CM16" s="42">
        <f t="shared" si="37"/>
        <v>0</v>
      </c>
      <c r="CN16" s="46"/>
      <c r="CO16" s="46"/>
      <c r="CP16" s="44">
        <f t="shared" si="26"/>
        <v>62424000</v>
      </c>
      <c r="CQ16" s="44">
        <f t="shared" si="3"/>
        <v>56304000</v>
      </c>
      <c r="CR16" s="44">
        <f t="shared" si="3"/>
        <v>35985600</v>
      </c>
      <c r="CS16" s="44">
        <f t="shared" si="3"/>
        <v>20808000</v>
      </c>
      <c r="CT16" s="44">
        <f t="shared" si="3"/>
        <v>5875200</v>
      </c>
      <c r="CU16" s="44">
        <f t="shared" si="3"/>
        <v>0</v>
      </c>
      <c r="CV16" s="44">
        <f t="shared" si="3"/>
        <v>0</v>
      </c>
      <c r="CW16" s="44">
        <f t="shared" si="3"/>
        <v>0</v>
      </c>
      <c r="CX16" s="44">
        <f t="shared" si="3"/>
        <v>0</v>
      </c>
      <c r="CY16" s="44">
        <f aca="true" t="shared" si="57" ref="CY16:CY36">$C16*BG16</f>
        <v>0</v>
      </c>
      <c r="CZ16" s="44">
        <f aca="true" t="shared" si="58" ref="CZ16:CZ36">$C16*BH16</f>
        <v>0</v>
      </c>
      <c r="DA16" s="44">
        <f aca="true" t="shared" si="59" ref="DA16:DA36">$C16*BI16</f>
        <v>0</v>
      </c>
      <c r="DB16" s="44">
        <f aca="true" t="shared" si="60" ref="DB16:DB36">$C16*BJ16</f>
        <v>0</v>
      </c>
      <c r="DC16" s="44">
        <f aca="true" t="shared" si="61" ref="DC16:DC36">$C16*BK16</f>
        <v>0</v>
      </c>
      <c r="DD16" s="44">
        <f aca="true" t="shared" si="62" ref="DD16:DD36">$C16*BL16</f>
        <v>0</v>
      </c>
      <c r="DE16" s="44">
        <f aca="true" t="shared" si="63" ref="DE16:DE36">$C16*BM16</f>
        <v>0</v>
      </c>
      <c r="DF16" s="44">
        <f aca="true" t="shared" si="64" ref="DF16:DF36">$C16*BN16</f>
        <v>0</v>
      </c>
      <c r="DG16" s="44">
        <f aca="true" t="shared" si="65" ref="DG16:DG36">$C16*BO16</f>
        <v>0</v>
      </c>
      <c r="DH16" s="44">
        <f aca="true" t="shared" si="66" ref="DH16:DH36">$C16*BP16</f>
        <v>0</v>
      </c>
      <c r="DI16" s="44">
        <f aca="true" t="shared" si="67" ref="DI16:DI36">$C16*BQ16</f>
        <v>0</v>
      </c>
      <c r="DJ16" s="39"/>
    </row>
    <row r="17" spans="1:114" ht="12.75" customHeight="1">
      <c r="A17" s="30" t="s">
        <v>202</v>
      </c>
      <c r="B17" s="28" t="s">
        <v>157</v>
      </c>
      <c r="C17" s="30">
        <v>190</v>
      </c>
      <c r="D17" s="28">
        <v>2210</v>
      </c>
      <c r="E17" s="28">
        <v>938</v>
      </c>
      <c r="F17" s="29">
        <v>18</v>
      </c>
      <c r="G17" s="29">
        <v>15</v>
      </c>
      <c r="H17" s="29">
        <v>0</v>
      </c>
      <c r="I17" s="29">
        <v>0</v>
      </c>
      <c r="J17" s="29">
        <v>0</v>
      </c>
      <c r="K17" s="30">
        <v>0</v>
      </c>
      <c r="L17" s="30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8" t="s">
        <v>202</v>
      </c>
      <c r="AA17" s="40"/>
      <c r="AB17" s="40">
        <f t="shared" si="4"/>
        <v>39780</v>
      </c>
      <c r="AC17" s="40">
        <f t="shared" si="5"/>
        <v>33150</v>
      </c>
      <c r="AD17" s="40">
        <f t="shared" si="6"/>
        <v>0</v>
      </c>
      <c r="AE17" s="40">
        <f t="shared" si="7"/>
        <v>0</v>
      </c>
      <c r="AF17" s="40">
        <f t="shared" si="8"/>
        <v>0</v>
      </c>
      <c r="AG17" s="40">
        <f t="shared" si="9"/>
        <v>0</v>
      </c>
      <c r="AH17" s="40">
        <f t="shared" si="10"/>
        <v>0</v>
      </c>
      <c r="AI17" s="40">
        <f t="shared" si="11"/>
        <v>0</v>
      </c>
      <c r="AJ17" s="40">
        <f t="shared" si="12"/>
        <v>0</v>
      </c>
      <c r="AK17" s="40">
        <f t="shared" si="13"/>
        <v>0</v>
      </c>
      <c r="AL17" s="40">
        <f t="shared" si="14"/>
        <v>0</v>
      </c>
      <c r="AM17" s="40">
        <f t="shared" si="15"/>
        <v>0</v>
      </c>
      <c r="AN17" s="40">
        <f t="shared" si="16"/>
        <v>0</v>
      </c>
      <c r="AO17" s="40">
        <f t="shared" si="17"/>
        <v>0</v>
      </c>
      <c r="AP17" s="40">
        <f t="shared" si="18"/>
        <v>0</v>
      </c>
      <c r="AQ17" s="40">
        <f t="shared" si="19"/>
        <v>0</v>
      </c>
      <c r="AR17" s="40">
        <f t="shared" si="20"/>
        <v>0</v>
      </c>
      <c r="AS17" s="40">
        <f t="shared" si="21"/>
        <v>0</v>
      </c>
      <c r="AT17" s="40">
        <f t="shared" si="22"/>
        <v>0</v>
      </c>
      <c r="AU17" s="40">
        <f t="shared" si="23"/>
        <v>0</v>
      </c>
      <c r="AV17" s="39"/>
      <c r="AW17" s="39"/>
      <c r="AX17" s="41">
        <f t="shared" si="24"/>
        <v>16884</v>
      </c>
      <c r="AY17" s="41">
        <f aca="true" t="shared" si="68" ref="AY17:AY36">$E17*G17</f>
        <v>14070</v>
      </c>
      <c r="AZ17" s="41">
        <f aca="true" t="shared" si="69" ref="AZ17:AZ36">$E17*H17</f>
        <v>0</v>
      </c>
      <c r="BA17" s="41">
        <f aca="true" t="shared" si="70" ref="BA17:BA36">$E17*I17</f>
        <v>0</v>
      </c>
      <c r="BB17" s="41">
        <f aca="true" t="shared" si="71" ref="BB17:BB36">$E17*J17</f>
        <v>0</v>
      </c>
      <c r="BC17" s="41">
        <f aca="true" t="shared" si="72" ref="BC17:BC36">$E17*K17</f>
        <v>0</v>
      </c>
      <c r="BD17" s="41">
        <f aca="true" t="shared" si="73" ref="BD17:BD36">$E17*L17</f>
        <v>0</v>
      </c>
      <c r="BE17" s="41">
        <f aca="true" t="shared" si="74" ref="BE17:BE36">$E17*M17</f>
        <v>0</v>
      </c>
      <c r="BF17" s="41">
        <f aca="true" t="shared" si="75" ref="BF17:BF36">$E17*N17</f>
        <v>0</v>
      </c>
      <c r="BG17" s="41">
        <f t="shared" si="38"/>
        <v>0</v>
      </c>
      <c r="BH17" s="41">
        <f t="shared" si="39"/>
        <v>0</v>
      </c>
      <c r="BI17" s="41">
        <f t="shared" si="40"/>
        <v>0</v>
      </c>
      <c r="BJ17" s="41">
        <f t="shared" si="41"/>
        <v>0</v>
      </c>
      <c r="BK17" s="41">
        <f t="shared" si="42"/>
        <v>0</v>
      </c>
      <c r="BL17" s="41">
        <f t="shared" si="43"/>
        <v>0</v>
      </c>
      <c r="BM17" s="41">
        <f t="shared" si="44"/>
        <v>0</v>
      </c>
      <c r="BN17" s="41">
        <f t="shared" si="45"/>
        <v>0</v>
      </c>
      <c r="BO17" s="41">
        <f t="shared" si="46"/>
        <v>0</v>
      </c>
      <c r="BP17" s="41">
        <f t="shared" si="47"/>
        <v>0</v>
      </c>
      <c r="BQ17" s="41">
        <f t="shared" si="48"/>
        <v>0</v>
      </c>
      <c r="BR17" s="46"/>
      <c r="BS17" s="33"/>
      <c r="BT17" s="42">
        <f t="shared" si="25"/>
        <v>7558200</v>
      </c>
      <c r="BU17" s="42">
        <f t="shared" si="49"/>
        <v>6298500</v>
      </c>
      <c r="BV17" s="42">
        <f t="shared" si="50"/>
        <v>0</v>
      </c>
      <c r="BW17" s="42">
        <f t="shared" si="51"/>
        <v>0</v>
      </c>
      <c r="BX17" s="42">
        <f t="shared" si="52"/>
        <v>0</v>
      </c>
      <c r="BY17" s="42">
        <f t="shared" si="53"/>
        <v>0</v>
      </c>
      <c r="BZ17" s="42">
        <f t="shared" si="54"/>
        <v>0</v>
      </c>
      <c r="CA17" s="42">
        <f t="shared" si="55"/>
        <v>0</v>
      </c>
      <c r="CB17" s="42">
        <f t="shared" si="56"/>
        <v>0</v>
      </c>
      <c r="CC17" s="42">
        <f t="shared" si="27"/>
        <v>0</v>
      </c>
      <c r="CD17" s="42">
        <f t="shared" si="28"/>
        <v>0</v>
      </c>
      <c r="CE17" s="42">
        <f t="shared" si="29"/>
        <v>0</v>
      </c>
      <c r="CF17" s="42">
        <f t="shared" si="30"/>
        <v>0</v>
      </c>
      <c r="CG17" s="42">
        <f t="shared" si="31"/>
        <v>0</v>
      </c>
      <c r="CH17" s="42">
        <f t="shared" si="32"/>
        <v>0</v>
      </c>
      <c r="CI17" s="42">
        <f t="shared" si="33"/>
        <v>0</v>
      </c>
      <c r="CJ17" s="42">
        <f t="shared" si="34"/>
        <v>0</v>
      </c>
      <c r="CK17" s="42">
        <f t="shared" si="35"/>
        <v>0</v>
      </c>
      <c r="CL17" s="42">
        <f t="shared" si="36"/>
        <v>0</v>
      </c>
      <c r="CM17" s="42">
        <f t="shared" si="37"/>
        <v>0</v>
      </c>
      <c r="CN17" s="46"/>
      <c r="CO17" s="46"/>
      <c r="CP17" s="44">
        <f t="shared" si="26"/>
        <v>3207960</v>
      </c>
      <c r="CQ17" s="44">
        <f aca="true" t="shared" si="76" ref="CQ17:CQ36">$C17*AY17</f>
        <v>2673300</v>
      </c>
      <c r="CR17" s="44">
        <f aca="true" t="shared" si="77" ref="CR17:CR36">$C17*AZ17</f>
        <v>0</v>
      </c>
      <c r="CS17" s="44">
        <f aca="true" t="shared" si="78" ref="CS17:CS36">$C17*BA17</f>
        <v>0</v>
      </c>
      <c r="CT17" s="44">
        <f aca="true" t="shared" si="79" ref="CT17:CT36">$C17*BB17</f>
        <v>0</v>
      </c>
      <c r="CU17" s="44">
        <f aca="true" t="shared" si="80" ref="CU17:CU36">$C17*BC17</f>
        <v>0</v>
      </c>
      <c r="CV17" s="44">
        <f aca="true" t="shared" si="81" ref="CV17:CV36">$C17*BD17</f>
        <v>0</v>
      </c>
      <c r="CW17" s="44">
        <f aca="true" t="shared" si="82" ref="CW17:CW36">$C17*BE17</f>
        <v>0</v>
      </c>
      <c r="CX17" s="44">
        <f aca="true" t="shared" si="83" ref="CX17:CX36">$C17*BF17</f>
        <v>0</v>
      </c>
      <c r="CY17" s="44">
        <f t="shared" si="57"/>
        <v>0</v>
      </c>
      <c r="CZ17" s="44">
        <f t="shared" si="58"/>
        <v>0</v>
      </c>
      <c r="DA17" s="44">
        <f t="shared" si="59"/>
        <v>0</v>
      </c>
      <c r="DB17" s="44">
        <f t="shared" si="60"/>
        <v>0</v>
      </c>
      <c r="DC17" s="44">
        <f t="shared" si="61"/>
        <v>0</v>
      </c>
      <c r="DD17" s="44">
        <f t="shared" si="62"/>
        <v>0</v>
      </c>
      <c r="DE17" s="44">
        <f t="shared" si="63"/>
        <v>0</v>
      </c>
      <c r="DF17" s="44">
        <f t="shared" si="64"/>
        <v>0</v>
      </c>
      <c r="DG17" s="44">
        <f t="shared" si="65"/>
        <v>0</v>
      </c>
      <c r="DH17" s="44">
        <f t="shared" si="66"/>
        <v>0</v>
      </c>
      <c r="DI17" s="44">
        <f t="shared" si="67"/>
        <v>0</v>
      </c>
      <c r="DJ17" s="39"/>
    </row>
    <row r="18" spans="1:114" ht="13.5">
      <c r="A18" s="30" t="s">
        <v>117</v>
      </c>
      <c r="B18" s="28" t="s">
        <v>157</v>
      </c>
      <c r="C18" s="30">
        <v>110</v>
      </c>
      <c r="D18" s="28">
        <v>2220</v>
      </c>
      <c r="E18" s="28">
        <v>1970</v>
      </c>
      <c r="F18" s="29">
        <v>120</v>
      </c>
      <c r="G18" s="29">
        <v>125</v>
      </c>
      <c r="H18" s="29">
        <v>237</v>
      </c>
      <c r="I18" s="29">
        <v>249</v>
      </c>
      <c r="J18" s="29">
        <v>272</v>
      </c>
      <c r="K18" s="30">
        <v>314</v>
      </c>
      <c r="L18" s="30">
        <v>337</v>
      </c>
      <c r="M18" s="29">
        <v>353</v>
      </c>
      <c r="N18" s="29">
        <v>350</v>
      </c>
      <c r="O18" s="29">
        <v>339</v>
      </c>
      <c r="P18" s="29">
        <v>347</v>
      </c>
      <c r="Q18" s="29">
        <v>367</v>
      </c>
      <c r="R18" s="29">
        <v>380</v>
      </c>
      <c r="S18" s="29">
        <v>380</v>
      </c>
      <c r="T18" s="29">
        <v>406</v>
      </c>
      <c r="U18" s="29">
        <v>428</v>
      </c>
      <c r="V18" s="29">
        <v>433</v>
      </c>
      <c r="W18" s="29">
        <v>409</v>
      </c>
      <c r="X18" s="29">
        <v>388</v>
      </c>
      <c r="Y18" s="29">
        <v>335</v>
      </c>
      <c r="Z18" s="28" t="s">
        <v>117</v>
      </c>
      <c r="AA18" s="40"/>
      <c r="AB18" s="40">
        <f t="shared" si="4"/>
        <v>266400</v>
      </c>
      <c r="AC18" s="40">
        <f t="shared" si="5"/>
        <v>277500</v>
      </c>
      <c r="AD18" s="40">
        <f t="shared" si="6"/>
        <v>526140</v>
      </c>
      <c r="AE18" s="40">
        <f t="shared" si="7"/>
        <v>552780</v>
      </c>
      <c r="AF18" s="40">
        <f t="shared" si="8"/>
        <v>603840</v>
      </c>
      <c r="AG18" s="40">
        <f t="shared" si="9"/>
        <v>697080</v>
      </c>
      <c r="AH18" s="40">
        <f t="shared" si="10"/>
        <v>748140</v>
      </c>
      <c r="AI18" s="40">
        <f t="shared" si="11"/>
        <v>783660</v>
      </c>
      <c r="AJ18" s="40">
        <f t="shared" si="12"/>
        <v>777000</v>
      </c>
      <c r="AK18" s="40">
        <f t="shared" si="13"/>
        <v>752580</v>
      </c>
      <c r="AL18" s="40">
        <f t="shared" si="14"/>
        <v>770340</v>
      </c>
      <c r="AM18" s="40">
        <f t="shared" si="15"/>
        <v>814740</v>
      </c>
      <c r="AN18" s="40">
        <f t="shared" si="16"/>
        <v>843600</v>
      </c>
      <c r="AO18" s="40">
        <f t="shared" si="17"/>
        <v>843600</v>
      </c>
      <c r="AP18" s="40">
        <f t="shared" si="18"/>
        <v>901320</v>
      </c>
      <c r="AQ18" s="40">
        <f t="shared" si="19"/>
        <v>950160</v>
      </c>
      <c r="AR18" s="40">
        <f t="shared" si="20"/>
        <v>961260</v>
      </c>
      <c r="AS18" s="40">
        <f t="shared" si="21"/>
        <v>907980</v>
      </c>
      <c r="AT18" s="40">
        <f t="shared" si="22"/>
        <v>861360</v>
      </c>
      <c r="AU18" s="40">
        <f t="shared" si="23"/>
        <v>743700</v>
      </c>
      <c r="AV18" s="39"/>
      <c r="AW18" s="39"/>
      <c r="AX18" s="41">
        <f t="shared" si="24"/>
        <v>236400</v>
      </c>
      <c r="AY18" s="41">
        <f t="shared" si="68"/>
        <v>246250</v>
      </c>
      <c r="AZ18" s="41">
        <f t="shared" si="69"/>
        <v>466890</v>
      </c>
      <c r="BA18" s="41">
        <f t="shared" si="70"/>
        <v>490530</v>
      </c>
      <c r="BB18" s="41">
        <f t="shared" si="71"/>
        <v>535840</v>
      </c>
      <c r="BC18" s="41">
        <f t="shared" si="72"/>
        <v>618580</v>
      </c>
      <c r="BD18" s="41">
        <f t="shared" si="73"/>
        <v>663890</v>
      </c>
      <c r="BE18" s="41">
        <f t="shared" si="74"/>
        <v>695410</v>
      </c>
      <c r="BF18" s="41">
        <f t="shared" si="75"/>
        <v>689500</v>
      </c>
      <c r="BG18" s="41">
        <f t="shared" si="38"/>
        <v>667830</v>
      </c>
      <c r="BH18" s="41">
        <f t="shared" si="39"/>
        <v>683590</v>
      </c>
      <c r="BI18" s="41">
        <f t="shared" si="40"/>
        <v>722990</v>
      </c>
      <c r="BJ18" s="41">
        <f t="shared" si="41"/>
        <v>748600</v>
      </c>
      <c r="BK18" s="41">
        <f t="shared" si="42"/>
        <v>748600</v>
      </c>
      <c r="BL18" s="41">
        <f t="shared" si="43"/>
        <v>799820</v>
      </c>
      <c r="BM18" s="41">
        <f t="shared" si="44"/>
        <v>843160</v>
      </c>
      <c r="BN18" s="41">
        <f t="shared" si="45"/>
        <v>853010</v>
      </c>
      <c r="BO18" s="41">
        <f t="shared" si="46"/>
        <v>805730</v>
      </c>
      <c r="BP18" s="41">
        <f t="shared" si="47"/>
        <v>764360</v>
      </c>
      <c r="BQ18" s="41">
        <f t="shared" si="48"/>
        <v>659950</v>
      </c>
      <c r="BR18" s="46"/>
      <c r="BS18" s="33"/>
      <c r="BT18" s="42">
        <f t="shared" si="25"/>
        <v>29304000</v>
      </c>
      <c r="BU18" s="42">
        <f t="shared" si="49"/>
        <v>30525000</v>
      </c>
      <c r="BV18" s="42">
        <f t="shared" si="50"/>
        <v>57875400</v>
      </c>
      <c r="BW18" s="42">
        <f t="shared" si="51"/>
        <v>60805800</v>
      </c>
      <c r="BX18" s="42">
        <f t="shared" si="52"/>
        <v>66422400</v>
      </c>
      <c r="BY18" s="42">
        <f t="shared" si="53"/>
        <v>76678800</v>
      </c>
      <c r="BZ18" s="42">
        <f t="shared" si="54"/>
        <v>82295400</v>
      </c>
      <c r="CA18" s="42">
        <f t="shared" si="55"/>
        <v>86202600</v>
      </c>
      <c r="CB18" s="42">
        <f t="shared" si="56"/>
        <v>85470000</v>
      </c>
      <c r="CC18" s="42">
        <f t="shared" si="27"/>
        <v>82783800</v>
      </c>
      <c r="CD18" s="42">
        <f t="shared" si="28"/>
        <v>84737400</v>
      </c>
      <c r="CE18" s="42">
        <f t="shared" si="29"/>
        <v>89621400</v>
      </c>
      <c r="CF18" s="42">
        <f t="shared" si="30"/>
        <v>92796000</v>
      </c>
      <c r="CG18" s="42">
        <f t="shared" si="31"/>
        <v>92796000</v>
      </c>
      <c r="CH18" s="42">
        <f t="shared" si="32"/>
        <v>99145200</v>
      </c>
      <c r="CI18" s="42">
        <f t="shared" si="33"/>
        <v>104517600</v>
      </c>
      <c r="CJ18" s="42">
        <f t="shared" si="34"/>
        <v>105738600</v>
      </c>
      <c r="CK18" s="42">
        <f t="shared" si="35"/>
        <v>99877800</v>
      </c>
      <c r="CL18" s="42">
        <f t="shared" si="36"/>
        <v>94749600</v>
      </c>
      <c r="CM18" s="42">
        <f t="shared" si="37"/>
        <v>81807000</v>
      </c>
      <c r="CN18" s="46"/>
      <c r="CO18" s="46"/>
      <c r="CP18" s="44">
        <f t="shared" si="26"/>
        <v>26004000</v>
      </c>
      <c r="CQ18" s="44">
        <f t="shared" si="76"/>
        <v>27087500</v>
      </c>
      <c r="CR18" s="44">
        <f t="shared" si="77"/>
        <v>51357900</v>
      </c>
      <c r="CS18" s="44">
        <f t="shared" si="78"/>
        <v>53958300</v>
      </c>
      <c r="CT18" s="44">
        <f t="shared" si="79"/>
        <v>58942400</v>
      </c>
      <c r="CU18" s="44">
        <f t="shared" si="80"/>
        <v>68043800</v>
      </c>
      <c r="CV18" s="44">
        <f t="shared" si="81"/>
        <v>73027900</v>
      </c>
      <c r="CW18" s="44">
        <f t="shared" si="82"/>
        <v>76495100</v>
      </c>
      <c r="CX18" s="44">
        <f t="shared" si="83"/>
        <v>75845000</v>
      </c>
      <c r="CY18" s="44">
        <f t="shared" si="57"/>
        <v>73461300</v>
      </c>
      <c r="CZ18" s="44">
        <f t="shared" si="58"/>
        <v>75194900</v>
      </c>
      <c r="DA18" s="44">
        <f t="shared" si="59"/>
        <v>79528900</v>
      </c>
      <c r="DB18" s="44">
        <f t="shared" si="60"/>
        <v>82346000</v>
      </c>
      <c r="DC18" s="44">
        <f t="shared" si="61"/>
        <v>82346000</v>
      </c>
      <c r="DD18" s="44">
        <f t="shared" si="62"/>
        <v>87980200</v>
      </c>
      <c r="DE18" s="44">
        <f t="shared" si="63"/>
        <v>92747600</v>
      </c>
      <c r="DF18" s="44">
        <f t="shared" si="64"/>
        <v>93831100</v>
      </c>
      <c r="DG18" s="44">
        <f t="shared" si="65"/>
        <v>88630300</v>
      </c>
      <c r="DH18" s="44">
        <f t="shared" si="66"/>
        <v>84079600</v>
      </c>
      <c r="DI18" s="44">
        <f t="shared" si="67"/>
        <v>72594500</v>
      </c>
      <c r="DJ18" s="47"/>
    </row>
    <row r="19" spans="1:114" ht="13.5">
      <c r="A19" s="42" t="s">
        <v>100</v>
      </c>
      <c r="B19" s="35" t="s">
        <v>157</v>
      </c>
      <c r="C19" s="42">
        <v>295</v>
      </c>
      <c r="D19" s="36">
        <v>3553.132530120482</v>
      </c>
      <c r="E19" s="36">
        <v>531.1325301204819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42">
        <v>0</v>
      </c>
      <c r="L19" s="42">
        <v>0</v>
      </c>
      <c r="M19" s="39">
        <v>0</v>
      </c>
      <c r="N19" s="39">
        <v>0</v>
      </c>
      <c r="O19" s="39">
        <v>7</v>
      </c>
      <c r="P19" s="39">
        <v>10</v>
      </c>
      <c r="Q19" s="39">
        <v>13</v>
      </c>
      <c r="R19" s="39">
        <v>13</v>
      </c>
      <c r="S19" s="39">
        <v>13</v>
      </c>
      <c r="T19" s="39">
        <v>13</v>
      </c>
      <c r="U19" s="39">
        <v>13</v>
      </c>
      <c r="V19" s="39">
        <v>11</v>
      </c>
      <c r="W19" s="39">
        <v>11</v>
      </c>
      <c r="X19" s="39">
        <v>13</v>
      </c>
      <c r="Y19" s="39">
        <v>14</v>
      </c>
      <c r="Z19" s="35" t="s">
        <v>100</v>
      </c>
      <c r="AA19" s="40"/>
      <c r="AB19" s="40">
        <f t="shared" si="4"/>
        <v>0</v>
      </c>
      <c r="AC19" s="40">
        <f t="shared" si="5"/>
        <v>0</v>
      </c>
      <c r="AD19" s="40">
        <f t="shared" si="6"/>
        <v>0</v>
      </c>
      <c r="AE19" s="40">
        <f t="shared" si="7"/>
        <v>0</v>
      </c>
      <c r="AF19" s="40">
        <f t="shared" si="8"/>
        <v>0</v>
      </c>
      <c r="AG19" s="40">
        <f t="shared" si="9"/>
        <v>0</v>
      </c>
      <c r="AH19" s="40">
        <f t="shared" si="10"/>
        <v>0</v>
      </c>
      <c r="AI19" s="40">
        <f t="shared" si="11"/>
        <v>0</v>
      </c>
      <c r="AJ19" s="40">
        <f t="shared" si="12"/>
        <v>0</v>
      </c>
      <c r="AK19" s="40">
        <f t="shared" si="13"/>
        <v>24871.927710843374</v>
      </c>
      <c r="AL19" s="40">
        <f t="shared" si="14"/>
        <v>35531.32530120482</v>
      </c>
      <c r="AM19" s="40">
        <f t="shared" si="15"/>
        <v>46190.72289156626</v>
      </c>
      <c r="AN19" s="40">
        <f t="shared" si="16"/>
        <v>46190.72289156626</v>
      </c>
      <c r="AO19" s="40">
        <f t="shared" si="17"/>
        <v>46190.72289156626</v>
      </c>
      <c r="AP19" s="40">
        <f t="shared" si="18"/>
        <v>46190.72289156626</v>
      </c>
      <c r="AQ19" s="40">
        <f t="shared" si="19"/>
        <v>46190.72289156626</v>
      </c>
      <c r="AR19" s="40">
        <f t="shared" si="20"/>
        <v>39084.4578313253</v>
      </c>
      <c r="AS19" s="40">
        <f t="shared" si="21"/>
        <v>39084.4578313253</v>
      </c>
      <c r="AT19" s="40">
        <f t="shared" si="22"/>
        <v>46190.72289156626</v>
      </c>
      <c r="AU19" s="40">
        <f t="shared" si="23"/>
        <v>49743.85542168675</v>
      </c>
      <c r="AV19" s="39"/>
      <c r="AW19" s="39"/>
      <c r="AX19" s="41">
        <f t="shared" si="24"/>
        <v>0</v>
      </c>
      <c r="AY19" s="41">
        <f t="shared" si="68"/>
        <v>0</v>
      </c>
      <c r="AZ19" s="41">
        <f t="shared" si="69"/>
        <v>0</v>
      </c>
      <c r="BA19" s="41">
        <f t="shared" si="70"/>
        <v>0</v>
      </c>
      <c r="BB19" s="41">
        <f t="shared" si="71"/>
        <v>0</v>
      </c>
      <c r="BC19" s="41">
        <f t="shared" si="72"/>
        <v>0</v>
      </c>
      <c r="BD19" s="41">
        <f t="shared" si="73"/>
        <v>0</v>
      </c>
      <c r="BE19" s="41">
        <f t="shared" si="74"/>
        <v>0</v>
      </c>
      <c r="BF19" s="41">
        <f t="shared" si="75"/>
        <v>0</v>
      </c>
      <c r="BG19" s="41">
        <f t="shared" si="38"/>
        <v>3717.927710843373</v>
      </c>
      <c r="BH19" s="41">
        <f t="shared" si="39"/>
        <v>5311.325301204819</v>
      </c>
      <c r="BI19" s="41">
        <f t="shared" si="40"/>
        <v>6904.7228915662645</v>
      </c>
      <c r="BJ19" s="41">
        <f t="shared" si="41"/>
        <v>6904.7228915662645</v>
      </c>
      <c r="BK19" s="41">
        <f t="shared" si="42"/>
        <v>6904.7228915662645</v>
      </c>
      <c r="BL19" s="41">
        <f t="shared" si="43"/>
        <v>6904.7228915662645</v>
      </c>
      <c r="BM19" s="41">
        <f t="shared" si="44"/>
        <v>6904.7228915662645</v>
      </c>
      <c r="BN19" s="41">
        <f t="shared" si="45"/>
        <v>5842.4578313253005</v>
      </c>
      <c r="BO19" s="41">
        <f t="shared" si="46"/>
        <v>5842.4578313253005</v>
      </c>
      <c r="BP19" s="41">
        <f t="shared" si="47"/>
        <v>6904.7228915662645</v>
      </c>
      <c r="BQ19" s="41">
        <f t="shared" si="48"/>
        <v>7435.855421686746</v>
      </c>
      <c r="BR19" s="46"/>
      <c r="BS19" s="33"/>
      <c r="BT19" s="42">
        <f t="shared" si="25"/>
        <v>0</v>
      </c>
      <c r="BU19" s="42">
        <f t="shared" si="49"/>
        <v>0</v>
      </c>
      <c r="BV19" s="42">
        <f t="shared" si="50"/>
        <v>0</v>
      </c>
      <c r="BW19" s="42">
        <f t="shared" si="51"/>
        <v>0</v>
      </c>
      <c r="BX19" s="42">
        <f t="shared" si="52"/>
        <v>0</v>
      </c>
      <c r="BY19" s="42">
        <f t="shared" si="53"/>
        <v>0</v>
      </c>
      <c r="BZ19" s="42">
        <f t="shared" si="54"/>
        <v>0</v>
      </c>
      <c r="CA19" s="42">
        <f t="shared" si="55"/>
        <v>0</v>
      </c>
      <c r="CB19" s="42">
        <f t="shared" si="56"/>
        <v>0</v>
      </c>
      <c r="CC19" s="42">
        <f t="shared" si="27"/>
        <v>7337218.674698795</v>
      </c>
      <c r="CD19" s="42">
        <f t="shared" si="28"/>
        <v>10481740.963855423</v>
      </c>
      <c r="CE19" s="42">
        <f t="shared" si="29"/>
        <v>13626263.253012048</v>
      </c>
      <c r="CF19" s="42">
        <f t="shared" si="30"/>
        <v>13626263.253012048</v>
      </c>
      <c r="CG19" s="42">
        <f t="shared" si="31"/>
        <v>13626263.253012048</v>
      </c>
      <c r="CH19" s="42">
        <f t="shared" si="32"/>
        <v>13626263.253012048</v>
      </c>
      <c r="CI19" s="42">
        <f t="shared" si="33"/>
        <v>13626263.253012048</v>
      </c>
      <c r="CJ19" s="42">
        <f t="shared" si="34"/>
        <v>11529915.060240963</v>
      </c>
      <c r="CK19" s="42">
        <f t="shared" si="35"/>
        <v>11529915.060240963</v>
      </c>
      <c r="CL19" s="42">
        <f t="shared" si="36"/>
        <v>13626263.253012048</v>
      </c>
      <c r="CM19" s="42">
        <f t="shared" si="37"/>
        <v>14674437.34939759</v>
      </c>
      <c r="CN19" s="46"/>
      <c r="CO19" s="46"/>
      <c r="CP19" s="44">
        <f t="shared" si="26"/>
        <v>0</v>
      </c>
      <c r="CQ19" s="44">
        <f t="shared" si="76"/>
        <v>0</v>
      </c>
      <c r="CR19" s="44">
        <f t="shared" si="77"/>
        <v>0</v>
      </c>
      <c r="CS19" s="44">
        <f t="shared" si="78"/>
        <v>0</v>
      </c>
      <c r="CT19" s="44">
        <f t="shared" si="79"/>
        <v>0</v>
      </c>
      <c r="CU19" s="44">
        <f t="shared" si="80"/>
        <v>0</v>
      </c>
      <c r="CV19" s="44">
        <f t="shared" si="81"/>
        <v>0</v>
      </c>
      <c r="CW19" s="44">
        <f t="shared" si="82"/>
        <v>0</v>
      </c>
      <c r="CX19" s="44">
        <f t="shared" si="83"/>
        <v>0</v>
      </c>
      <c r="CY19" s="44">
        <f t="shared" si="57"/>
        <v>1096788.674698795</v>
      </c>
      <c r="CZ19" s="44">
        <f t="shared" si="58"/>
        <v>1566840.9638554216</v>
      </c>
      <c r="DA19" s="44">
        <f t="shared" si="59"/>
        <v>2036893.253012048</v>
      </c>
      <c r="DB19" s="44">
        <f t="shared" si="60"/>
        <v>2036893.253012048</v>
      </c>
      <c r="DC19" s="44">
        <f t="shared" si="61"/>
        <v>2036893.253012048</v>
      </c>
      <c r="DD19" s="44">
        <f t="shared" si="62"/>
        <v>2036893.253012048</v>
      </c>
      <c r="DE19" s="44">
        <f t="shared" si="63"/>
        <v>2036893.253012048</v>
      </c>
      <c r="DF19" s="44">
        <f t="shared" si="64"/>
        <v>1723525.0602409637</v>
      </c>
      <c r="DG19" s="44">
        <f t="shared" si="65"/>
        <v>1723525.0602409637</v>
      </c>
      <c r="DH19" s="44">
        <f t="shared" si="66"/>
        <v>2036893.253012048</v>
      </c>
      <c r="DI19" s="44">
        <f t="shared" si="67"/>
        <v>2193577.34939759</v>
      </c>
      <c r="DJ19" s="47"/>
    </row>
    <row r="20" spans="1:114" ht="13.5">
      <c r="A20" s="42" t="s">
        <v>98</v>
      </c>
      <c r="B20" s="35" t="s">
        <v>157</v>
      </c>
      <c r="C20" s="42">
        <v>360</v>
      </c>
      <c r="D20" s="36">
        <v>3553.132530120482</v>
      </c>
      <c r="E20" s="36">
        <v>531.1325301204819</v>
      </c>
      <c r="F20" s="39">
        <v>31</v>
      </c>
      <c r="G20" s="39">
        <v>31</v>
      </c>
      <c r="H20" s="39">
        <v>31</v>
      </c>
      <c r="I20" s="39">
        <v>53</v>
      </c>
      <c r="J20" s="39">
        <v>57</v>
      </c>
      <c r="K20" s="42">
        <v>69</v>
      </c>
      <c r="L20" s="42">
        <v>78</v>
      </c>
      <c r="M20" s="39">
        <v>81</v>
      </c>
      <c r="N20" s="39">
        <v>83</v>
      </c>
      <c r="O20" s="39">
        <v>85</v>
      </c>
      <c r="P20" s="39">
        <v>94</v>
      </c>
      <c r="Q20" s="39">
        <v>97</v>
      </c>
      <c r="R20" s="39">
        <v>124</v>
      </c>
      <c r="S20" s="39">
        <v>126</v>
      </c>
      <c r="T20" s="39">
        <v>126</v>
      </c>
      <c r="U20" s="39">
        <v>121</v>
      </c>
      <c r="V20" s="39">
        <v>113</v>
      </c>
      <c r="W20" s="39">
        <v>120</v>
      </c>
      <c r="X20" s="39">
        <v>117</v>
      </c>
      <c r="Y20" s="39">
        <v>124</v>
      </c>
      <c r="Z20" s="35" t="s">
        <v>98</v>
      </c>
      <c r="AA20" s="40"/>
      <c r="AB20" s="40">
        <f t="shared" si="4"/>
        <v>110147.10843373495</v>
      </c>
      <c r="AC20" s="40">
        <f t="shared" si="5"/>
        <v>110147.10843373495</v>
      </c>
      <c r="AD20" s="40">
        <f t="shared" si="6"/>
        <v>110147.10843373495</v>
      </c>
      <c r="AE20" s="40">
        <f t="shared" si="7"/>
        <v>188316.02409638555</v>
      </c>
      <c r="AF20" s="40">
        <f t="shared" si="8"/>
        <v>202528.5542168675</v>
      </c>
      <c r="AG20" s="40">
        <f t="shared" si="9"/>
        <v>245166.14457831325</v>
      </c>
      <c r="AH20" s="40">
        <f t="shared" si="10"/>
        <v>277144.3373493976</v>
      </c>
      <c r="AI20" s="40">
        <f t="shared" si="11"/>
        <v>287803.734939759</v>
      </c>
      <c r="AJ20" s="40">
        <f t="shared" si="12"/>
        <v>294910</v>
      </c>
      <c r="AK20" s="40">
        <f t="shared" si="13"/>
        <v>302016.265060241</v>
      </c>
      <c r="AL20" s="40">
        <f t="shared" si="14"/>
        <v>333994.4578313253</v>
      </c>
      <c r="AM20" s="40">
        <f t="shared" si="15"/>
        <v>344653.8554216868</v>
      </c>
      <c r="AN20" s="40">
        <f t="shared" si="16"/>
        <v>440588.4337349398</v>
      </c>
      <c r="AO20" s="40">
        <f t="shared" si="17"/>
        <v>447694.6987951807</v>
      </c>
      <c r="AP20" s="40">
        <f t="shared" si="18"/>
        <v>447694.6987951807</v>
      </c>
      <c r="AQ20" s="40">
        <f t="shared" si="19"/>
        <v>429929.0361445783</v>
      </c>
      <c r="AR20" s="40">
        <f t="shared" si="20"/>
        <v>401503.9759036145</v>
      </c>
      <c r="AS20" s="40">
        <f t="shared" si="21"/>
        <v>426375.9036144578</v>
      </c>
      <c r="AT20" s="40">
        <f t="shared" si="22"/>
        <v>415716.5060240964</v>
      </c>
      <c r="AU20" s="40">
        <f t="shared" si="23"/>
        <v>440588.4337349398</v>
      </c>
      <c r="AV20" s="39"/>
      <c r="AW20" s="39"/>
      <c r="AX20" s="41">
        <f t="shared" si="24"/>
        <v>16465.10843373494</v>
      </c>
      <c r="AY20" s="41">
        <f t="shared" si="68"/>
        <v>16465.10843373494</v>
      </c>
      <c r="AZ20" s="41">
        <f t="shared" si="69"/>
        <v>16465.10843373494</v>
      </c>
      <c r="BA20" s="41">
        <f t="shared" si="70"/>
        <v>28150.02409638554</v>
      </c>
      <c r="BB20" s="41">
        <f t="shared" si="71"/>
        <v>30274.554216867466</v>
      </c>
      <c r="BC20" s="41">
        <f t="shared" si="72"/>
        <v>36648.14457831325</v>
      </c>
      <c r="BD20" s="41">
        <f t="shared" si="73"/>
        <v>41428.33734939759</v>
      </c>
      <c r="BE20" s="41">
        <f t="shared" si="74"/>
        <v>43021.73493975903</v>
      </c>
      <c r="BF20" s="41">
        <f t="shared" si="75"/>
        <v>44083.99999999999</v>
      </c>
      <c r="BG20" s="41">
        <f t="shared" si="38"/>
        <v>45146.265060240956</v>
      </c>
      <c r="BH20" s="41">
        <f t="shared" si="39"/>
        <v>49926.45783132529</v>
      </c>
      <c r="BI20" s="41">
        <f t="shared" si="40"/>
        <v>51519.85542168674</v>
      </c>
      <c r="BJ20" s="41">
        <f t="shared" si="41"/>
        <v>65860.43373493975</v>
      </c>
      <c r="BK20" s="41">
        <f t="shared" si="42"/>
        <v>66922.69879518071</v>
      </c>
      <c r="BL20" s="41">
        <f t="shared" si="43"/>
        <v>66922.69879518071</v>
      </c>
      <c r="BM20" s="41">
        <f t="shared" si="44"/>
        <v>64267.036144578306</v>
      </c>
      <c r="BN20" s="41">
        <f t="shared" si="45"/>
        <v>60017.97590361445</v>
      </c>
      <c r="BO20" s="41">
        <f t="shared" si="46"/>
        <v>63735.90361445783</v>
      </c>
      <c r="BP20" s="41">
        <f t="shared" si="47"/>
        <v>62142.50602409638</v>
      </c>
      <c r="BQ20" s="41">
        <f t="shared" si="48"/>
        <v>65860.43373493975</v>
      </c>
      <c r="BR20" s="46"/>
      <c r="BS20" s="33"/>
      <c r="BT20" s="42">
        <f t="shared" si="25"/>
        <v>39652959.03614458</v>
      </c>
      <c r="BU20" s="42">
        <f t="shared" si="49"/>
        <v>39652959.03614458</v>
      </c>
      <c r="BV20" s="42">
        <f t="shared" si="50"/>
        <v>39652959.03614458</v>
      </c>
      <c r="BW20" s="42">
        <f t="shared" si="51"/>
        <v>67793768.6746988</v>
      </c>
      <c r="BX20" s="42">
        <f t="shared" si="52"/>
        <v>72910279.51807229</v>
      </c>
      <c r="BY20" s="42">
        <f t="shared" si="53"/>
        <v>88259812.04819277</v>
      </c>
      <c r="BZ20" s="42">
        <f t="shared" si="54"/>
        <v>99771961.44578314</v>
      </c>
      <c r="CA20" s="42">
        <f t="shared" si="55"/>
        <v>103609344.57831325</v>
      </c>
      <c r="CB20" s="42">
        <f t="shared" si="56"/>
        <v>106167600</v>
      </c>
      <c r="CC20" s="42">
        <f t="shared" si="27"/>
        <v>108725855.42168675</v>
      </c>
      <c r="CD20" s="42">
        <f t="shared" si="28"/>
        <v>120238004.81927711</v>
      </c>
      <c r="CE20" s="42">
        <f t="shared" si="29"/>
        <v>124075387.95180725</v>
      </c>
      <c r="CF20" s="42">
        <f t="shared" si="30"/>
        <v>158611836.1445783</v>
      </c>
      <c r="CG20" s="42">
        <f t="shared" si="31"/>
        <v>161170091.56626505</v>
      </c>
      <c r="CH20" s="42">
        <f t="shared" si="32"/>
        <v>161170091.56626505</v>
      </c>
      <c r="CI20" s="42">
        <f t="shared" si="33"/>
        <v>154774453.01204818</v>
      </c>
      <c r="CJ20" s="42">
        <f t="shared" si="34"/>
        <v>144541431.3253012</v>
      </c>
      <c r="CK20" s="42">
        <f t="shared" si="35"/>
        <v>153495325.3012048</v>
      </c>
      <c r="CL20" s="42">
        <f t="shared" si="36"/>
        <v>149657942.1686747</v>
      </c>
      <c r="CM20" s="42">
        <f t="shared" si="37"/>
        <v>158611836.1445783</v>
      </c>
      <c r="CN20" s="46"/>
      <c r="CO20" s="46"/>
      <c r="CP20" s="44">
        <f t="shared" si="26"/>
        <v>5927439.036144578</v>
      </c>
      <c r="CQ20" s="44">
        <f t="shared" si="76"/>
        <v>5927439.036144578</v>
      </c>
      <c r="CR20" s="44">
        <f t="shared" si="77"/>
        <v>5927439.036144578</v>
      </c>
      <c r="CS20" s="44">
        <f t="shared" si="78"/>
        <v>10134008.674698794</v>
      </c>
      <c r="CT20" s="44">
        <f t="shared" si="79"/>
        <v>10898839.518072288</v>
      </c>
      <c r="CU20" s="44">
        <f t="shared" si="80"/>
        <v>13193332.048192771</v>
      </c>
      <c r="CV20" s="44">
        <f t="shared" si="81"/>
        <v>14914201.445783133</v>
      </c>
      <c r="CW20" s="44">
        <f t="shared" si="82"/>
        <v>15487824.57831325</v>
      </c>
      <c r="CX20" s="44">
        <f t="shared" si="83"/>
        <v>15870239.999999998</v>
      </c>
      <c r="CY20" s="44">
        <f t="shared" si="57"/>
        <v>16252655.421686744</v>
      </c>
      <c r="CZ20" s="44">
        <f t="shared" si="58"/>
        <v>17973524.819277104</v>
      </c>
      <c r="DA20" s="44">
        <f t="shared" si="59"/>
        <v>18547147.951807227</v>
      </c>
      <c r="DB20" s="44">
        <f t="shared" si="60"/>
        <v>23709756.14457831</v>
      </c>
      <c r="DC20" s="44">
        <f t="shared" si="61"/>
        <v>24092171.566265054</v>
      </c>
      <c r="DD20" s="44">
        <f t="shared" si="62"/>
        <v>24092171.566265054</v>
      </c>
      <c r="DE20" s="44">
        <f t="shared" si="63"/>
        <v>23136133.01204819</v>
      </c>
      <c r="DF20" s="44">
        <f t="shared" si="64"/>
        <v>21606471.325301204</v>
      </c>
      <c r="DG20" s="44">
        <f t="shared" si="65"/>
        <v>22944925.30120482</v>
      </c>
      <c r="DH20" s="44">
        <f t="shared" si="66"/>
        <v>22371302.168674696</v>
      </c>
      <c r="DI20" s="44">
        <f t="shared" si="67"/>
        <v>23709756.14457831</v>
      </c>
      <c r="DJ20" s="47"/>
    </row>
    <row r="21" spans="1:114" ht="13.5">
      <c r="A21" s="42" t="s">
        <v>99</v>
      </c>
      <c r="B21" s="35" t="s">
        <v>157</v>
      </c>
      <c r="C21" s="42">
        <v>430</v>
      </c>
      <c r="D21" s="36">
        <v>3553.132530120482</v>
      </c>
      <c r="E21" s="36">
        <v>531.1325301204819</v>
      </c>
      <c r="F21" s="39">
        <v>44</v>
      </c>
      <c r="G21" s="39">
        <v>53</v>
      </c>
      <c r="H21" s="39">
        <v>58</v>
      </c>
      <c r="I21" s="39">
        <v>57</v>
      </c>
      <c r="J21" s="39">
        <v>46</v>
      </c>
      <c r="K21" s="42">
        <v>41</v>
      </c>
      <c r="L21" s="42">
        <v>36</v>
      </c>
      <c r="M21" s="39">
        <v>34</v>
      </c>
      <c r="N21" s="39">
        <v>34</v>
      </c>
      <c r="O21" s="39">
        <v>32</v>
      </c>
      <c r="P21" s="39">
        <v>28</v>
      </c>
      <c r="Q21" s="39">
        <v>22</v>
      </c>
      <c r="R21" s="39">
        <v>18</v>
      </c>
      <c r="S21" s="39">
        <v>9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  <c r="Y21" s="39">
        <v>0</v>
      </c>
      <c r="Z21" s="35" t="s">
        <v>99</v>
      </c>
      <c r="AA21" s="40"/>
      <c r="AB21" s="40">
        <f t="shared" si="4"/>
        <v>156337.8313253012</v>
      </c>
      <c r="AC21" s="40">
        <f t="shared" si="5"/>
        <v>188316.02409638555</v>
      </c>
      <c r="AD21" s="40">
        <f t="shared" si="6"/>
        <v>206081.68674698795</v>
      </c>
      <c r="AE21" s="40">
        <f t="shared" si="7"/>
        <v>202528.5542168675</v>
      </c>
      <c r="AF21" s="40">
        <f t="shared" si="8"/>
        <v>163444.09638554216</v>
      </c>
      <c r="AG21" s="40">
        <f t="shared" si="9"/>
        <v>145678.43373493975</v>
      </c>
      <c r="AH21" s="40">
        <f t="shared" si="10"/>
        <v>127912.77108433735</v>
      </c>
      <c r="AI21" s="40">
        <f t="shared" si="11"/>
        <v>120806.5060240964</v>
      </c>
      <c r="AJ21" s="40">
        <f t="shared" si="12"/>
        <v>120806.5060240964</v>
      </c>
      <c r="AK21" s="40">
        <f t="shared" si="13"/>
        <v>113700.24096385542</v>
      </c>
      <c r="AL21" s="40">
        <f t="shared" si="14"/>
        <v>99487.7108433735</v>
      </c>
      <c r="AM21" s="40">
        <f t="shared" si="15"/>
        <v>78168.9156626506</v>
      </c>
      <c r="AN21" s="40">
        <f t="shared" si="16"/>
        <v>63956.385542168675</v>
      </c>
      <c r="AO21" s="40">
        <f t="shared" si="17"/>
        <v>31978.192771084337</v>
      </c>
      <c r="AP21" s="40">
        <f t="shared" si="18"/>
        <v>0</v>
      </c>
      <c r="AQ21" s="40">
        <f t="shared" si="19"/>
        <v>0</v>
      </c>
      <c r="AR21" s="40">
        <f t="shared" si="20"/>
        <v>0</v>
      </c>
      <c r="AS21" s="40">
        <f t="shared" si="21"/>
        <v>0</v>
      </c>
      <c r="AT21" s="40">
        <f t="shared" si="22"/>
        <v>0</v>
      </c>
      <c r="AU21" s="40">
        <f t="shared" si="23"/>
        <v>0</v>
      </c>
      <c r="AV21" s="39"/>
      <c r="AW21" s="39"/>
      <c r="AX21" s="41">
        <f t="shared" si="24"/>
        <v>23369.831325301202</v>
      </c>
      <c r="AY21" s="41">
        <f t="shared" si="68"/>
        <v>28150.02409638554</v>
      </c>
      <c r="AZ21" s="41">
        <f t="shared" si="69"/>
        <v>30805.686746987947</v>
      </c>
      <c r="BA21" s="41">
        <f t="shared" si="70"/>
        <v>30274.554216867466</v>
      </c>
      <c r="BB21" s="41">
        <f t="shared" si="71"/>
        <v>24432.096385542165</v>
      </c>
      <c r="BC21" s="41">
        <f t="shared" si="72"/>
        <v>21776.433734939757</v>
      </c>
      <c r="BD21" s="41">
        <f t="shared" si="73"/>
        <v>19120.771084337346</v>
      </c>
      <c r="BE21" s="41">
        <f t="shared" si="74"/>
        <v>18058.506024096383</v>
      </c>
      <c r="BF21" s="41">
        <f t="shared" si="75"/>
        <v>18058.506024096383</v>
      </c>
      <c r="BG21" s="41">
        <f t="shared" si="38"/>
        <v>16996.24096385542</v>
      </c>
      <c r="BH21" s="41">
        <f t="shared" si="39"/>
        <v>14871.710843373492</v>
      </c>
      <c r="BI21" s="41">
        <f t="shared" si="40"/>
        <v>11684.915662650601</v>
      </c>
      <c r="BJ21" s="41">
        <f t="shared" si="41"/>
        <v>9560.385542168673</v>
      </c>
      <c r="BK21" s="41">
        <f t="shared" si="42"/>
        <v>4780.1927710843365</v>
      </c>
      <c r="BL21" s="41">
        <f t="shared" si="43"/>
        <v>0</v>
      </c>
      <c r="BM21" s="41">
        <f t="shared" si="44"/>
        <v>0</v>
      </c>
      <c r="BN21" s="41">
        <f t="shared" si="45"/>
        <v>0</v>
      </c>
      <c r="BO21" s="41">
        <f t="shared" si="46"/>
        <v>0</v>
      </c>
      <c r="BP21" s="41">
        <f t="shared" si="47"/>
        <v>0</v>
      </c>
      <c r="BQ21" s="41">
        <f t="shared" si="48"/>
        <v>0</v>
      </c>
      <c r="BR21" s="46"/>
      <c r="BS21" s="33"/>
      <c r="BT21" s="42">
        <f t="shared" si="25"/>
        <v>67225267.46987952</v>
      </c>
      <c r="BU21" s="42">
        <f t="shared" si="49"/>
        <v>80975890.36144578</v>
      </c>
      <c r="BV21" s="42">
        <f t="shared" si="50"/>
        <v>88615125.30120482</v>
      </c>
      <c r="BW21" s="42">
        <f t="shared" si="51"/>
        <v>87087278.31325302</v>
      </c>
      <c r="BX21" s="42">
        <f t="shared" si="52"/>
        <v>70280961.44578312</v>
      </c>
      <c r="BY21" s="42">
        <f t="shared" si="53"/>
        <v>62641726.50602409</v>
      </c>
      <c r="BZ21" s="42">
        <f t="shared" si="54"/>
        <v>55002491.56626506</v>
      </c>
      <c r="CA21" s="42">
        <f t="shared" si="55"/>
        <v>51946797.590361446</v>
      </c>
      <c r="CB21" s="42">
        <f t="shared" si="56"/>
        <v>51946797.590361446</v>
      </c>
      <c r="CC21" s="42">
        <f t="shared" si="27"/>
        <v>48891103.61445783</v>
      </c>
      <c r="CD21" s="42">
        <f t="shared" si="28"/>
        <v>42779715.66265061</v>
      </c>
      <c r="CE21" s="42">
        <f t="shared" si="29"/>
        <v>33612633.73493976</v>
      </c>
      <c r="CF21" s="42">
        <f t="shared" si="30"/>
        <v>27501245.78313253</v>
      </c>
      <c r="CG21" s="42">
        <f t="shared" si="31"/>
        <v>13750622.891566265</v>
      </c>
      <c r="CH21" s="42">
        <f t="shared" si="32"/>
        <v>0</v>
      </c>
      <c r="CI21" s="42">
        <f t="shared" si="33"/>
        <v>0</v>
      </c>
      <c r="CJ21" s="42">
        <f t="shared" si="34"/>
        <v>0</v>
      </c>
      <c r="CK21" s="42">
        <f t="shared" si="35"/>
        <v>0</v>
      </c>
      <c r="CL21" s="42">
        <f t="shared" si="36"/>
        <v>0</v>
      </c>
      <c r="CM21" s="42">
        <f t="shared" si="37"/>
        <v>0</v>
      </c>
      <c r="CN21" s="46"/>
      <c r="CO21" s="46"/>
      <c r="CP21" s="44">
        <f t="shared" si="26"/>
        <v>10049027.469879517</v>
      </c>
      <c r="CQ21" s="44">
        <f t="shared" si="76"/>
        <v>12104510.361445783</v>
      </c>
      <c r="CR21" s="44">
        <f t="shared" si="77"/>
        <v>13246445.301204817</v>
      </c>
      <c r="CS21" s="44">
        <f t="shared" si="78"/>
        <v>13018058.31325301</v>
      </c>
      <c r="CT21" s="44">
        <f t="shared" si="79"/>
        <v>10505801.44578313</v>
      </c>
      <c r="CU21" s="44">
        <f t="shared" si="80"/>
        <v>9363866.506024096</v>
      </c>
      <c r="CV21" s="44">
        <f t="shared" si="81"/>
        <v>8221931.566265059</v>
      </c>
      <c r="CW21" s="44">
        <f t="shared" si="82"/>
        <v>7765157.590361444</v>
      </c>
      <c r="CX21" s="44">
        <f t="shared" si="83"/>
        <v>7765157.590361444</v>
      </c>
      <c r="CY21" s="44">
        <f t="shared" si="57"/>
        <v>7308383.614457831</v>
      </c>
      <c r="CZ21" s="44">
        <f t="shared" si="58"/>
        <v>6394835.662650602</v>
      </c>
      <c r="DA21" s="44">
        <f t="shared" si="59"/>
        <v>5024513.734939759</v>
      </c>
      <c r="DB21" s="44">
        <f t="shared" si="60"/>
        <v>4110965.7831325294</v>
      </c>
      <c r="DC21" s="44">
        <f t="shared" si="61"/>
        <v>2055482.8915662647</v>
      </c>
      <c r="DD21" s="44">
        <f t="shared" si="62"/>
        <v>0</v>
      </c>
      <c r="DE21" s="44">
        <f t="shared" si="63"/>
        <v>0</v>
      </c>
      <c r="DF21" s="44">
        <f t="shared" si="64"/>
        <v>0</v>
      </c>
      <c r="DG21" s="44">
        <f t="shared" si="65"/>
        <v>0</v>
      </c>
      <c r="DH21" s="44">
        <f t="shared" si="66"/>
        <v>0</v>
      </c>
      <c r="DI21" s="44">
        <f t="shared" si="67"/>
        <v>0</v>
      </c>
      <c r="DJ21" s="47"/>
    </row>
    <row r="22" spans="1:114" ht="13.5">
      <c r="A22" s="42" t="s">
        <v>101</v>
      </c>
      <c r="B22" s="35" t="s">
        <v>157</v>
      </c>
      <c r="C22" s="42">
        <v>210</v>
      </c>
      <c r="D22" s="36">
        <v>3142.5753424657532</v>
      </c>
      <c r="E22" s="36">
        <v>1205.5029354207436</v>
      </c>
      <c r="F22" s="39">
        <v>556</v>
      </c>
      <c r="G22" s="39">
        <v>550</v>
      </c>
      <c r="H22" s="39">
        <v>517</v>
      </c>
      <c r="I22" s="39">
        <v>491</v>
      </c>
      <c r="J22" s="39">
        <v>443</v>
      </c>
      <c r="K22" s="42">
        <v>419</v>
      </c>
      <c r="L22" s="42">
        <v>397</v>
      </c>
      <c r="M22" s="39">
        <v>371</v>
      </c>
      <c r="N22" s="39">
        <v>344</v>
      </c>
      <c r="O22" s="39">
        <v>323</v>
      </c>
      <c r="P22" s="39">
        <v>286</v>
      </c>
      <c r="Q22" s="39">
        <v>219</v>
      </c>
      <c r="R22" s="39">
        <v>163</v>
      </c>
      <c r="S22" s="39">
        <v>135</v>
      </c>
      <c r="T22" s="39">
        <v>108</v>
      </c>
      <c r="U22" s="39">
        <v>94</v>
      </c>
      <c r="V22" s="39">
        <v>75</v>
      </c>
      <c r="W22" s="39">
        <v>48</v>
      </c>
      <c r="X22" s="39">
        <v>24</v>
      </c>
      <c r="Y22" s="39">
        <v>15</v>
      </c>
      <c r="Z22" s="35" t="s">
        <v>101</v>
      </c>
      <c r="AA22" s="40"/>
      <c r="AB22" s="40">
        <f t="shared" si="4"/>
        <v>1747271.8904109588</v>
      </c>
      <c r="AC22" s="40">
        <f t="shared" si="5"/>
        <v>1728416.4383561644</v>
      </c>
      <c r="AD22" s="40">
        <f t="shared" si="6"/>
        <v>1624711.4520547944</v>
      </c>
      <c r="AE22" s="40">
        <f t="shared" si="7"/>
        <v>1543004.4931506847</v>
      </c>
      <c r="AF22" s="40">
        <f t="shared" si="8"/>
        <v>1392160.8767123288</v>
      </c>
      <c r="AG22" s="40">
        <f t="shared" si="9"/>
        <v>1316739.0684931506</v>
      </c>
      <c r="AH22" s="40">
        <f t="shared" si="10"/>
        <v>1247602.410958904</v>
      </c>
      <c r="AI22" s="40">
        <f t="shared" si="11"/>
        <v>1165895.4520547944</v>
      </c>
      <c r="AJ22" s="40">
        <f t="shared" si="12"/>
        <v>1081045.917808219</v>
      </c>
      <c r="AK22" s="40">
        <f t="shared" si="13"/>
        <v>1015051.8356164383</v>
      </c>
      <c r="AL22" s="40">
        <f t="shared" si="14"/>
        <v>898776.5479452055</v>
      </c>
      <c r="AM22" s="40">
        <f t="shared" si="15"/>
        <v>688224</v>
      </c>
      <c r="AN22" s="40">
        <f t="shared" si="16"/>
        <v>512239.78082191775</v>
      </c>
      <c r="AO22" s="40">
        <f t="shared" si="17"/>
        <v>424247.67123287666</v>
      </c>
      <c r="AP22" s="40">
        <f t="shared" si="18"/>
        <v>339398.13698630134</v>
      </c>
      <c r="AQ22" s="40">
        <f t="shared" si="19"/>
        <v>295402.0821917808</v>
      </c>
      <c r="AR22" s="40">
        <f t="shared" si="20"/>
        <v>235693.1506849315</v>
      </c>
      <c r="AS22" s="40">
        <f t="shared" si="21"/>
        <v>150843.61643835617</v>
      </c>
      <c r="AT22" s="40">
        <f t="shared" si="22"/>
        <v>75421.80821917808</v>
      </c>
      <c r="AU22" s="40">
        <f t="shared" si="23"/>
        <v>47138.6301369863</v>
      </c>
      <c r="AV22" s="39"/>
      <c r="AW22" s="39"/>
      <c r="AX22" s="41">
        <f t="shared" si="24"/>
        <v>670259.6320939334</v>
      </c>
      <c r="AY22" s="41">
        <f t="shared" si="68"/>
        <v>663026.614481409</v>
      </c>
      <c r="AZ22" s="41">
        <f t="shared" si="69"/>
        <v>623245.0176125244</v>
      </c>
      <c r="BA22" s="41">
        <f t="shared" si="70"/>
        <v>591901.9412915851</v>
      </c>
      <c r="BB22" s="41">
        <f t="shared" si="71"/>
        <v>534037.8003913894</v>
      </c>
      <c r="BC22" s="41">
        <f t="shared" si="72"/>
        <v>505105.72994129156</v>
      </c>
      <c r="BD22" s="41">
        <f t="shared" si="73"/>
        <v>478584.6653620352</v>
      </c>
      <c r="BE22" s="41">
        <f t="shared" si="74"/>
        <v>447241.58904109587</v>
      </c>
      <c r="BF22" s="41">
        <f t="shared" si="75"/>
        <v>414693.0097847358</v>
      </c>
      <c r="BG22" s="41">
        <f t="shared" si="38"/>
        <v>389377.4481409002</v>
      </c>
      <c r="BH22" s="41">
        <f t="shared" si="39"/>
        <v>344773.83953033265</v>
      </c>
      <c r="BI22" s="41">
        <f t="shared" si="40"/>
        <v>264005.14285714284</v>
      </c>
      <c r="BJ22" s="41">
        <f t="shared" si="41"/>
        <v>196496.9784735812</v>
      </c>
      <c r="BK22" s="41">
        <f t="shared" si="42"/>
        <v>162742.89628180038</v>
      </c>
      <c r="BL22" s="41">
        <f t="shared" si="43"/>
        <v>130194.31702544031</v>
      </c>
      <c r="BM22" s="41">
        <f t="shared" si="44"/>
        <v>113317.2759295499</v>
      </c>
      <c r="BN22" s="41">
        <f t="shared" si="45"/>
        <v>90412.72015655576</v>
      </c>
      <c r="BO22" s="41">
        <f t="shared" si="46"/>
        <v>57864.14090019569</v>
      </c>
      <c r="BP22" s="41">
        <f t="shared" si="47"/>
        <v>28932.070450097846</v>
      </c>
      <c r="BQ22" s="41">
        <f t="shared" si="48"/>
        <v>18082.544031311154</v>
      </c>
      <c r="BR22" s="46"/>
      <c r="BS22" s="33"/>
      <c r="BT22" s="42">
        <f t="shared" si="25"/>
        <v>366927096.98630136</v>
      </c>
      <c r="BU22" s="42">
        <f t="shared" si="49"/>
        <v>362967452.0547945</v>
      </c>
      <c r="BV22" s="42">
        <f t="shared" si="50"/>
        <v>341189404.9315068</v>
      </c>
      <c r="BW22" s="42">
        <f t="shared" si="51"/>
        <v>324030943.5616438</v>
      </c>
      <c r="BX22" s="42">
        <f t="shared" si="52"/>
        <v>292353784.10958904</v>
      </c>
      <c r="BY22" s="42">
        <f t="shared" si="53"/>
        <v>276515204.3835616</v>
      </c>
      <c r="BZ22" s="42">
        <f t="shared" si="54"/>
        <v>261996506.30136985</v>
      </c>
      <c r="CA22" s="42">
        <f t="shared" si="55"/>
        <v>244838044.9315068</v>
      </c>
      <c r="CB22" s="42">
        <f t="shared" si="56"/>
        <v>227019642.739726</v>
      </c>
      <c r="CC22" s="42">
        <f t="shared" si="27"/>
        <v>213160885.47945204</v>
      </c>
      <c r="CD22" s="42">
        <f t="shared" si="28"/>
        <v>188743075.06849316</v>
      </c>
      <c r="CE22" s="42">
        <f t="shared" si="29"/>
        <v>144527040</v>
      </c>
      <c r="CF22" s="42">
        <f t="shared" si="30"/>
        <v>107570353.97260273</v>
      </c>
      <c r="CG22" s="42">
        <f t="shared" si="31"/>
        <v>89092010.9589041</v>
      </c>
      <c r="CH22" s="42">
        <f t="shared" si="32"/>
        <v>71273608.76712328</v>
      </c>
      <c r="CI22" s="42">
        <f t="shared" si="33"/>
        <v>62034437.26027396</v>
      </c>
      <c r="CJ22" s="42">
        <f t="shared" si="34"/>
        <v>49495561.64383561</v>
      </c>
      <c r="CK22" s="42">
        <f t="shared" si="35"/>
        <v>31677159.452054795</v>
      </c>
      <c r="CL22" s="42">
        <f t="shared" si="36"/>
        <v>15838579.726027397</v>
      </c>
      <c r="CM22" s="42">
        <f t="shared" si="37"/>
        <v>9899112.328767123</v>
      </c>
      <c r="CN22" s="46"/>
      <c r="CO22" s="46"/>
      <c r="CP22" s="44">
        <f t="shared" si="26"/>
        <v>140754522.739726</v>
      </c>
      <c r="CQ22" s="44">
        <f t="shared" si="76"/>
        <v>139235589.04109588</v>
      </c>
      <c r="CR22" s="44">
        <f t="shared" si="77"/>
        <v>130881453.69863014</v>
      </c>
      <c r="CS22" s="44">
        <f t="shared" si="78"/>
        <v>124299407.67123286</v>
      </c>
      <c r="CT22" s="44">
        <f t="shared" si="79"/>
        <v>112147938.08219178</v>
      </c>
      <c r="CU22" s="44">
        <f t="shared" si="80"/>
        <v>106072203.28767122</v>
      </c>
      <c r="CV22" s="44">
        <f t="shared" si="81"/>
        <v>100502779.7260274</v>
      </c>
      <c r="CW22" s="44">
        <f t="shared" si="82"/>
        <v>93920733.69863014</v>
      </c>
      <c r="CX22" s="44">
        <f t="shared" si="83"/>
        <v>87085532.05479452</v>
      </c>
      <c r="CY22" s="44">
        <f t="shared" si="57"/>
        <v>81769264.10958904</v>
      </c>
      <c r="CZ22" s="44">
        <f t="shared" si="58"/>
        <v>72402506.30136986</v>
      </c>
      <c r="DA22" s="44">
        <f t="shared" si="59"/>
        <v>55441080</v>
      </c>
      <c r="DB22" s="44">
        <f t="shared" si="60"/>
        <v>41264365.47945205</v>
      </c>
      <c r="DC22" s="44">
        <f t="shared" si="61"/>
        <v>34176008.21917808</v>
      </c>
      <c r="DD22" s="44">
        <f t="shared" si="62"/>
        <v>27340806.575342465</v>
      </c>
      <c r="DE22" s="44">
        <f t="shared" si="63"/>
        <v>23796627.94520548</v>
      </c>
      <c r="DF22" s="44">
        <f t="shared" si="64"/>
        <v>18986671.23287671</v>
      </c>
      <c r="DG22" s="44">
        <f t="shared" si="65"/>
        <v>12151469.589041095</v>
      </c>
      <c r="DH22" s="44">
        <f t="shared" si="66"/>
        <v>6075734.794520548</v>
      </c>
      <c r="DI22" s="44">
        <f t="shared" si="67"/>
        <v>3797334.2465753425</v>
      </c>
      <c r="DJ22" s="47"/>
    </row>
    <row r="23" spans="1:114" ht="13.5">
      <c r="A23" s="42" t="s">
        <v>102</v>
      </c>
      <c r="B23" s="35" t="s">
        <v>157</v>
      </c>
      <c r="C23" s="42">
        <v>234</v>
      </c>
      <c r="D23" s="36">
        <v>3607.8150684931506</v>
      </c>
      <c r="E23" s="36">
        <v>863.3835616438356</v>
      </c>
      <c r="F23" s="39">
        <v>302</v>
      </c>
      <c r="G23" s="39">
        <v>292</v>
      </c>
      <c r="H23" s="39">
        <v>280</v>
      </c>
      <c r="I23" s="39">
        <v>253</v>
      </c>
      <c r="J23" s="39">
        <v>233</v>
      </c>
      <c r="K23" s="42">
        <v>213</v>
      </c>
      <c r="L23" s="42">
        <v>198</v>
      </c>
      <c r="M23" s="39">
        <v>194</v>
      </c>
      <c r="N23" s="39">
        <v>188</v>
      </c>
      <c r="O23" s="39">
        <v>180</v>
      </c>
      <c r="P23" s="39">
        <v>163</v>
      </c>
      <c r="Q23" s="39">
        <v>135</v>
      </c>
      <c r="R23" s="39">
        <v>122</v>
      </c>
      <c r="S23" s="39">
        <v>111</v>
      </c>
      <c r="T23" s="39">
        <v>111</v>
      </c>
      <c r="U23" s="39">
        <v>88</v>
      </c>
      <c r="V23" s="39">
        <v>71</v>
      </c>
      <c r="W23" s="39">
        <v>59</v>
      </c>
      <c r="X23" s="39">
        <v>54</v>
      </c>
      <c r="Y23" s="39">
        <v>50</v>
      </c>
      <c r="Z23" s="35" t="s">
        <v>102</v>
      </c>
      <c r="AA23" s="40"/>
      <c r="AB23" s="40">
        <f t="shared" si="4"/>
        <v>1089560.1506849315</v>
      </c>
      <c r="AC23" s="40">
        <f t="shared" si="5"/>
        <v>1053482</v>
      </c>
      <c r="AD23" s="40">
        <f t="shared" si="6"/>
        <v>1010188.2191780822</v>
      </c>
      <c r="AE23" s="40">
        <f t="shared" si="7"/>
        <v>912777.2123287672</v>
      </c>
      <c r="AF23" s="40">
        <f t="shared" si="8"/>
        <v>840620.9109589041</v>
      </c>
      <c r="AG23" s="40">
        <f t="shared" si="9"/>
        <v>768464.6095890411</v>
      </c>
      <c r="AH23" s="40">
        <f t="shared" si="10"/>
        <v>714347.3835616438</v>
      </c>
      <c r="AI23" s="40">
        <f t="shared" si="11"/>
        <v>699916.1232876712</v>
      </c>
      <c r="AJ23" s="40">
        <f t="shared" si="12"/>
        <v>678269.2328767123</v>
      </c>
      <c r="AK23" s="40">
        <f t="shared" si="13"/>
        <v>649406.7123287672</v>
      </c>
      <c r="AL23" s="40">
        <f t="shared" si="14"/>
        <v>588073.8561643836</v>
      </c>
      <c r="AM23" s="40">
        <f t="shared" si="15"/>
        <v>487055.0342465753</v>
      </c>
      <c r="AN23" s="40">
        <f t="shared" si="16"/>
        <v>440153.4383561644</v>
      </c>
      <c r="AO23" s="40">
        <f t="shared" si="17"/>
        <v>400467.4726027397</v>
      </c>
      <c r="AP23" s="40">
        <f t="shared" si="18"/>
        <v>400467.4726027397</v>
      </c>
      <c r="AQ23" s="40">
        <f t="shared" si="19"/>
        <v>317487.72602739726</v>
      </c>
      <c r="AR23" s="40">
        <f t="shared" si="20"/>
        <v>256154.8698630137</v>
      </c>
      <c r="AS23" s="40">
        <f t="shared" si="21"/>
        <v>212861.0890410959</v>
      </c>
      <c r="AT23" s="40">
        <f t="shared" si="22"/>
        <v>194822.01369863012</v>
      </c>
      <c r="AU23" s="40">
        <f t="shared" si="23"/>
        <v>180390.75342465754</v>
      </c>
      <c r="AV23" s="39"/>
      <c r="AW23" s="39"/>
      <c r="AX23" s="41">
        <f t="shared" si="24"/>
        <v>260741.83561643836</v>
      </c>
      <c r="AY23" s="41">
        <f t="shared" si="68"/>
        <v>252108</v>
      </c>
      <c r="AZ23" s="41">
        <f t="shared" si="69"/>
        <v>241747.39726027398</v>
      </c>
      <c r="BA23" s="41">
        <f t="shared" si="70"/>
        <v>218436.0410958904</v>
      </c>
      <c r="BB23" s="41">
        <f t="shared" si="71"/>
        <v>201168.3698630137</v>
      </c>
      <c r="BC23" s="41">
        <f t="shared" si="72"/>
        <v>183900.698630137</v>
      </c>
      <c r="BD23" s="41">
        <f t="shared" si="73"/>
        <v>170949.94520547945</v>
      </c>
      <c r="BE23" s="41">
        <f t="shared" si="74"/>
        <v>167496.4109589041</v>
      </c>
      <c r="BF23" s="41">
        <f t="shared" si="75"/>
        <v>162316.1095890411</v>
      </c>
      <c r="BG23" s="41">
        <f t="shared" si="38"/>
        <v>155409.0410958904</v>
      </c>
      <c r="BH23" s="41">
        <f t="shared" si="39"/>
        <v>140731.5205479452</v>
      </c>
      <c r="BI23" s="41">
        <f t="shared" si="40"/>
        <v>116556.78082191781</v>
      </c>
      <c r="BJ23" s="41">
        <f t="shared" si="41"/>
        <v>105332.79452054795</v>
      </c>
      <c r="BK23" s="41">
        <f t="shared" si="42"/>
        <v>95835.57534246575</v>
      </c>
      <c r="BL23" s="41">
        <f t="shared" si="43"/>
        <v>95835.57534246575</v>
      </c>
      <c r="BM23" s="41">
        <f t="shared" si="44"/>
        <v>75977.75342465754</v>
      </c>
      <c r="BN23" s="41">
        <f t="shared" si="45"/>
        <v>61300.232876712325</v>
      </c>
      <c r="BO23" s="41">
        <f t="shared" si="46"/>
        <v>50939.6301369863</v>
      </c>
      <c r="BP23" s="41">
        <f t="shared" si="47"/>
        <v>46622.71232876712</v>
      </c>
      <c r="BQ23" s="41">
        <f t="shared" si="48"/>
        <v>43169.17808219178</v>
      </c>
      <c r="BR23" s="46"/>
      <c r="BS23" s="33"/>
      <c r="BT23" s="42">
        <f t="shared" si="25"/>
        <v>254957075.260274</v>
      </c>
      <c r="BU23" s="42">
        <f t="shared" si="49"/>
        <v>246514788</v>
      </c>
      <c r="BV23" s="42">
        <f t="shared" si="50"/>
        <v>236384043.28767124</v>
      </c>
      <c r="BW23" s="42">
        <f t="shared" si="51"/>
        <v>213589867.68493152</v>
      </c>
      <c r="BX23" s="42">
        <f t="shared" si="52"/>
        <v>196705293.16438356</v>
      </c>
      <c r="BY23" s="42">
        <f t="shared" si="53"/>
        <v>179820718.6438356</v>
      </c>
      <c r="BZ23" s="42">
        <f t="shared" si="54"/>
        <v>167157287.75342464</v>
      </c>
      <c r="CA23" s="42">
        <f t="shared" si="55"/>
        <v>163780372.84931508</v>
      </c>
      <c r="CB23" s="42">
        <f t="shared" si="56"/>
        <v>158715000.49315068</v>
      </c>
      <c r="CC23" s="42">
        <f t="shared" si="27"/>
        <v>151961170.68493152</v>
      </c>
      <c r="CD23" s="42">
        <f t="shared" si="28"/>
        <v>137609282.34246576</v>
      </c>
      <c r="CE23" s="42">
        <f t="shared" si="29"/>
        <v>113970878.01369862</v>
      </c>
      <c r="CF23" s="42">
        <f t="shared" si="30"/>
        <v>102995904.57534246</v>
      </c>
      <c r="CG23" s="42">
        <f t="shared" si="31"/>
        <v>93709388.58904108</v>
      </c>
      <c r="CH23" s="42">
        <f t="shared" si="32"/>
        <v>93709388.58904108</v>
      </c>
      <c r="CI23" s="42">
        <f t="shared" si="33"/>
        <v>74292127.89041096</v>
      </c>
      <c r="CJ23" s="42">
        <f t="shared" si="34"/>
        <v>59940239.54794521</v>
      </c>
      <c r="CK23" s="42">
        <f t="shared" si="35"/>
        <v>49809494.83561644</v>
      </c>
      <c r="CL23" s="42">
        <f t="shared" si="36"/>
        <v>45588351.20547945</v>
      </c>
      <c r="CM23" s="42">
        <f t="shared" si="37"/>
        <v>42211436.30136986</v>
      </c>
      <c r="CN23" s="46"/>
      <c r="CO23" s="46"/>
      <c r="CP23" s="44">
        <f t="shared" si="26"/>
        <v>61013589.53424658</v>
      </c>
      <c r="CQ23" s="44">
        <f t="shared" si="76"/>
        <v>58993272</v>
      </c>
      <c r="CR23" s="44">
        <f t="shared" si="77"/>
        <v>56568890.95890411</v>
      </c>
      <c r="CS23" s="44">
        <f t="shared" si="78"/>
        <v>51114033.61643835</v>
      </c>
      <c r="CT23" s="44">
        <f t="shared" si="79"/>
        <v>47073398.54794521</v>
      </c>
      <c r="CU23" s="44">
        <f t="shared" si="80"/>
        <v>43032763.47945206</v>
      </c>
      <c r="CV23" s="44">
        <f t="shared" si="81"/>
        <v>40002287.17808219</v>
      </c>
      <c r="CW23" s="44">
        <f t="shared" si="82"/>
        <v>39194160.16438356</v>
      </c>
      <c r="CX23" s="44">
        <f t="shared" si="83"/>
        <v>37981969.64383562</v>
      </c>
      <c r="CY23" s="44">
        <f t="shared" si="57"/>
        <v>36365715.61643835</v>
      </c>
      <c r="CZ23" s="44">
        <f t="shared" si="58"/>
        <v>32931175.808219176</v>
      </c>
      <c r="DA23" s="44">
        <f t="shared" si="59"/>
        <v>27274286.71232877</v>
      </c>
      <c r="DB23" s="44">
        <f t="shared" si="60"/>
        <v>24647873.91780822</v>
      </c>
      <c r="DC23" s="44">
        <f t="shared" si="61"/>
        <v>22425524.630136985</v>
      </c>
      <c r="DD23" s="44">
        <f t="shared" si="62"/>
        <v>22425524.630136985</v>
      </c>
      <c r="DE23" s="44">
        <f t="shared" si="63"/>
        <v>17778794.301369864</v>
      </c>
      <c r="DF23" s="44">
        <f t="shared" si="64"/>
        <v>14344254.493150685</v>
      </c>
      <c r="DG23" s="44">
        <f t="shared" si="65"/>
        <v>11919873.452054795</v>
      </c>
      <c r="DH23" s="44">
        <f t="shared" si="66"/>
        <v>10909714.684931505</v>
      </c>
      <c r="DI23" s="44">
        <f t="shared" si="67"/>
        <v>10101587.671232875</v>
      </c>
      <c r="DJ23" s="47"/>
    </row>
    <row r="24" spans="1:114" ht="13.5">
      <c r="A24" s="42" t="s">
        <v>103</v>
      </c>
      <c r="B24" s="35" t="s">
        <v>157</v>
      </c>
      <c r="C24" s="42">
        <v>325</v>
      </c>
      <c r="D24" s="36">
        <v>3953.3937007874015</v>
      </c>
      <c r="E24" s="36">
        <v>595.7795275590552</v>
      </c>
      <c r="F24" s="39">
        <v>129</v>
      </c>
      <c r="G24" s="39">
        <v>118</v>
      </c>
      <c r="H24" s="39">
        <v>99</v>
      </c>
      <c r="I24" s="39">
        <v>72</v>
      </c>
      <c r="J24" s="39">
        <v>40</v>
      </c>
      <c r="K24" s="42">
        <v>30</v>
      </c>
      <c r="L24" s="42">
        <v>16</v>
      </c>
      <c r="M24" s="39">
        <v>8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5" t="s">
        <v>103</v>
      </c>
      <c r="AA24" s="40"/>
      <c r="AB24" s="40">
        <f t="shared" si="4"/>
        <v>509987.7874015748</v>
      </c>
      <c r="AC24" s="40">
        <f t="shared" si="5"/>
        <v>466500.4566929134</v>
      </c>
      <c r="AD24" s="40">
        <f t="shared" si="6"/>
        <v>391385.9763779527</v>
      </c>
      <c r="AE24" s="40">
        <f t="shared" si="7"/>
        <v>284644.3464566929</v>
      </c>
      <c r="AF24" s="40">
        <f t="shared" si="8"/>
        <v>158135.74803149607</v>
      </c>
      <c r="AG24" s="40">
        <f t="shared" si="9"/>
        <v>118601.81102362204</v>
      </c>
      <c r="AH24" s="40">
        <f t="shared" si="10"/>
        <v>63254.299212598424</v>
      </c>
      <c r="AI24" s="40">
        <f t="shared" si="11"/>
        <v>31627.149606299212</v>
      </c>
      <c r="AJ24" s="40">
        <f t="shared" si="12"/>
        <v>0</v>
      </c>
      <c r="AK24" s="40">
        <f t="shared" si="13"/>
        <v>0</v>
      </c>
      <c r="AL24" s="40">
        <f t="shared" si="14"/>
        <v>0</v>
      </c>
      <c r="AM24" s="40">
        <f t="shared" si="15"/>
        <v>0</v>
      </c>
      <c r="AN24" s="40">
        <f t="shared" si="16"/>
        <v>0</v>
      </c>
      <c r="AO24" s="40">
        <f t="shared" si="17"/>
        <v>0</v>
      </c>
      <c r="AP24" s="40">
        <f t="shared" si="18"/>
        <v>0</v>
      </c>
      <c r="AQ24" s="40">
        <f t="shared" si="19"/>
        <v>0</v>
      </c>
      <c r="AR24" s="40">
        <f t="shared" si="20"/>
        <v>0</v>
      </c>
      <c r="AS24" s="40">
        <f t="shared" si="21"/>
        <v>0</v>
      </c>
      <c r="AT24" s="40">
        <f t="shared" si="22"/>
        <v>0</v>
      </c>
      <c r="AU24" s="40">
        <f t="shared" si="23"/>
        <v>0</v>
      </c>
      <c r="AV24" s="39"/>
      <c r="AW24" s="39"/>
      <c r="AX24" s="41">
        <f t="shared" si="24"/>
        <v>76855.55905511812</v>
      </c>
      <c r="AY24" s="41">
        <f t="shared" si="68"/>
        <v>70301.9842519685</v>
      </c>
      <c r="AZ24" s="41">
        <f t="shared" si="69"/>
        <v>58982.17322834646</v>
      </c>
      <c r="BA24" s="41">
        <f t="shared" si="70"/>
        <v>42896.12598425197</v>
      </c>
      <c r="BB24" s="41">
        <f t="shared" si="71"/>
        <v>23831.181102362207</v>
      </c>
      <c r="BC24" s="41">
        <f t="shared" si="72"/>
        <v>17873.385826771657</v>
      </c>
      <c r="BD24" s="41">
        <f t="shared" si="73"/>
        <v>9532.472440944883</v>
      </c>
      <c r="BE24" s="41">
        <f t="shared" si="74"/>
        <v>4766.236220472441</v>
      </c>
      <c r="BF24" s="41">
        <f t="shared" si="75"/>
        <v>0</v>
      </c>
      <c r="BG24" s="41">
        <f t="shared" si="38"/>
        <v>0</v>
      </c>
      <c r="BH24" s="41">
        <f t="shared" si="39"/>
        <v>0</v>
      </c>
      <c r="BI24" s="41">
        <f t="shared" si="40"/>
        <v>0</v>
      </c>
      <c r="BJ24" s="41">
        <f t="shared" si="41"/>
        <v>0</v>
      </c>
      <c r="BK24" s="41">
        <f t="shared" si="42"/>
        <v>0</v>
      </c>
      <c r="BL24" s="41">
        <f t="shared" si="43"/>
        <v>0</v>
      </c>
      <c r="BM24" s="41">
        <f t="shared" si="44"/>
        <v>0</v>
      </c>
      <c r="BN24" s="41">
        <f t="shared" si="45"/>
        <v>0</v>
      </c>
      <c r="BO24" s="41">
        <f t="shared" si="46"/>
        <v>0</v>
      </c>
      <c r="BP24" s="41">
        <f t="shared" si="47"/>
        <v>0</v>
      </c>
      <c r="BQ24" s="41">
        <f t="shared" si="48"/>
        <v>0</v>
      </c>
      <c r="BR24" s="46"/>
      <c r="BS24" s="33"/>
      <c r="BT24" s="42">
        <f t="shared" si="25"/>
        <v>165746030.9055118</v>
      </c>
      <c r="BU24" s="42">
        <f t="shared" si="49"/>
        <v>151612648.42519686</v>
      </c>
      <c r="BV24" s="42">
        <f t="shared" si="50"/>
        <v>127200442.32283464</v>
      </c>
      <c r="BW24" s="42">
        <f t="shared" si="51"/>
        <v>92509412.5984252</v>
      </c>
      <c r="BX24" s="42">
        <f t="shared" si="52"/>
        <v>51394118.11023622</v>
      </c>
      <c r="BY24" s="42">
        <f t="shared" si="53"/>
        <v>38545588.58267716</v>
      </c>
      <c r="BZ24" s="42">
        <f t="shared" si="54"/>
        <v>20557647.244094487</v>
      </c>
      <c r="CA24" s="42">
        <f t="shared" si="55"/>
        <v>10278823.622047244</v>
      </c>
      <c r="CB24" s="42">
        <f t="shared" si="56"/>
        <v>0</v>
      </c>
      <c r="CC24" s="42">
        <f t="shared" si="27"/>
        <v>0</v>
      </c>
      <c r="CD24" s="42">
        <f t="shared" si="28"/>
        <v>0</v>
      </c>
      <c r="CE24" s="42">
        <f t="shared" si="29"/>
        <v>0</v>
      </c>
      <c r="CF24" s="42">
        <f t="shared" si="30"/>
        <v>0</v>
      </c>
      <c r="CG24" s="42">
        <f t="shared" si="31"/>
        <v>0</v>
      </c>
      <c r="CH24" s="42">
        <f t="shared" si="32"/>
        <v>0</v>
      </c>
      <c r="CI24" s="42">
        <f t="shared" si="33"/>
        <v>0</v>
      </c>
      <c r="CJ24" s="42">
        <f t="shared" si="34"/>
        <v>0</v>
      </c>
      <c r="CK24" s="42">
        <f t="shared" si="35"/>
        <v>0</v>
      </c>
      <c r="CL24" s="42">
        <f t="shared" si="36"/>
        <v>0</v>
      </c>
      <c r="CM24" s="42">
        <f t="shared" si="37"/>
        <v>0</v>
      </c>
      <c r="CN24" s="46"/>
      <c r="CO24" s="46"/>
      <c r="CP24" s="44">
        <f t="shared" si="26"/>
        <v>24978056.69291339</v>
      </c>
      <c r="CQ24" s="44">
        <f t="shared" si="76"/>
        <v>22848144.881889764</v>
      </c>
      <c r="CR24" s="44">
        <f t="shared" si="77"/>
        <v>19169206.299212597</v>
      </c>
      <c r="CS24" s="44">
        <f t="shared" si="78"/>
        <v>13941240.944881892</v>
      </c>
      <c r="CT24" s="44">
        <f t="shared" si="79"/>
        <v>7745133.858267717</v>
      </c>
      <c r="CU24" s="44">
        <f t="shared" si="80"/>
        <v>5808850.393700789</v>
      </c>
      <c r="CV24" s="44">
        <f t="shared" si="81"/>
        <v>3098053.543307087</v>
      </c>
      <c r="CW24" s="44">
        <f t="shared" si="82"/>
        <v>1549026.7716535435</v>
      </c>
      <c r="CX24" s="44">
        <f t="shared" si="83"/>
        <v>0</v>
      </c>
      <c r="CY24" s="44">
        <f t="shared" si="57"/>
        <v>0</v>
      </c>
      <c r="CZ24" s="44">
        <f t="shared" si="58"/>
        <v>0</v>
      </c>
      <c r="DA24" s="44">
        <f t="shared" si="59"/>
        <v>0</v>
      </c>
      <c r="DB24" s="44">
        <f t="shared" si="60"/>
        <v>0</v>
      </c>
      <c r="DC24" s="44">
        <f t="shared" si="61"/>
        <v>0</v>
      </c>
      <c r="DD24" s="44">
        <f t="shared" si="62"/>
        <v>0</v>
      </c>
      <c r="DE24" s="44">
        <f t="shared" si="63"/>
        <v>0</v>
      </c>
      <c r="DF24" s="44">
        <f t="shared" si="64"/>
        <v>0</v>
      </c>
      <c r="DG24" s="44">
        <f t="shared" si="65"/>
        <v>0</v>
      </c>
      <c r="DH24" s="44">
        <f t="shared" si="66"/>
        <v>0</v>
      </c>
      <c r="DI24" s="44">
        <f t="shared" si="67"/>
        <v>0</v>
      </c>
      <c r="DJ24" s="47"/>
    </row>
    <row r="25" spans="1:114" ht="13.5">
      <c r="A25" s="42" t="s">
        <v>95</v>
      </c>
      <c r="B25" s="35" t="s">
        <v>157</v>
      </c>
      <c r="C25" s="42">
        <v>113</v>
      </c>
      <c r="D25" s="36">
        <v>2134.8436018957345</v>
      </c>
      <c r="E25" s="36">
        <v>1678.0142180094788</v>
      </c>
      <c r="F25" s="37">
        <v>0</v>
      </c>
      <c r="G25" s="39">
        <v>0</v>
      </c>
      <c r="H25" s="39">
        <v>0</v>
      </c>
      <c r="I25" s="39">
        <v>0</v>
      </c>
      <c r="J25" s="39">
        <v>1</v>
      </c>
      <c r="K25" s="42">
        <v>0</v>
      </c>
      <c r="L25" s="42">
        <v>0</v>
      </c>
      <c r="M25" s="39">
        <v>0</v>
      </c>
      <c r="N25" s="39">
        <v>0</v>
      </c>
      <c r="O25" s="39">
        <v>3</v>
      </c>
      <c r="P25" s="39">
        <v>3</v>
      </c>
      <c r="Q25" s="39">
        <v>1</v>
      </c>
      <c r="R25" s="39">
        <v>3</v>
      </c>
      <c r="S25" s="39">
        <v>0</v>
      </c>
      <c r="T25" s="39">
        <v>31</v>
      </c>
      <c r="U25" s="39">
        <v>41</v>
      </c>
      <c r="V25" s="39">
        <v>39</v>
      </c>
      <c r="W25" s="39">
        <v>37</v>
      </c>
      <c r="X25" s="39">
        <v>33</v>
      </c>
      <c r="Y25" s="39">
        <v>34</v>
      </c>
      <c r="Z25" s="35" t="s">
        <v>95</v>
      </c>
      <c r="AA25" s="40"/>
      <c r="AB25" s="40">
        <f t="shared" si="4"/>
        <v>0</v>
      </c>
      <c r="AC25" s="40">
        <f t="shared" si="5"/>
        <v>0</v>
      </c>
      <c r="AD25" s="40">
        <f t="shared" si="6"/>
        <v>0</v>
      </c>
      <c r="AE25" s="40">
        <f t="shared" si="7"/>
        <v>0</v>
      </c>
      <c r="AF25" s="40">
        <f t="shared" si="8"/>
        <v>2134.8436018957345</v>
      </c>
      <c r="AG25" s="40">
        <f t="shared" si="9"/>
        <v>0</v>
      </c>
      <c r="AH25" s="40">
        <f t="shared" si="10"/>
        <v>0</v>
      </c>
      <c r="AI25" s="40">
        <f t="shared" si="11"/>
        <v>0</v>
      </c>
      <c r="AJ25" s="40">
        <f t="shared" si="12"/>
        <v>0</v>
      </c>
      <c r="AK25" s="40">
        <f t="shared" si="13"/>
        <v>6404.530805687204</v>
      </c>
      <c r="AL25" s="40">
        <f t="shared" si="14"/>
        <v>6404.530805687204</v>
      </c>
      <c r="AM25" s="40">
        <f t="shared" si="15"/>
        <v>2134.8436018957345</v>
      </c>
      <c r="AN25" s="40">
        <f t="shared" si="16"/>
        <v>6404.530805687204</v>
      </c>
      <c r="AO25" s="40">
        <f t="shared" si="17"/>
        <v>0</v>
      </c>
      <c r="AP25" s="40">
        <f t="shared" si="18"/>
        <v>66180.15165876778</v>
      </c>
      <c r="AQ25" s="40">
        <f t="shared" si="19"/>
        <v>87528.58767772511</v>
      </c>
      <c r="AR25" s="40">
        <f t="shared" si="20"/>
        <v>83258.90047393365</v>
      </c>
      <c r="AS25" s="40">
        <f t="shared" si="21"/>
        <v>78989.21327014218</v>
      </c>
      <c r="AT25" s="40">
        <f t="shared" si="22"/>
        <v>70449.83886255923</v>
      </c>
      <c r="AU25" s="40">
        <f t="shared" si="23"/>
        <v>72584.68246445498</v>
      </c>
      <c r="AV25" s="39"/>
      <c r="AW25" s="39"/>
      <c r="AX25" s="41">
        <f t="shared" si="24"/>
        <v>0</v>
      </c>
      <c r="AY25" s="41">
        <f t="shared" si="68"/>
        <v>0</v>
      </c>
      <c r="AZ25" s="41">
        <f t="shared" si="69"/>
        <v>0</v>
      </c>
      <c r="BA25" s="41">
        <f t="shared" si="70"/>
        <v>0</v>
      </c>
      <c r="BB25" s="41">
        <f t="shared" si="71"/>
        <v>1678.0142180094788</v>
      </c>
      <c r="BC25" s="41">
        <f t="shared" si="72"/>
        <v>0</v>
      </c>
      <c r="BD25" s="41">
        <f t="shared" si="73"/>
        <v>0</v>
      </c>
      <c r="BE25" s="41">
        <f t="shared" si="74"/>
        <v>0</v>
      </c>
      <c r="BF25" s="41">
        <f t="shared" si="75"/>
        <v>0</v>
      </c>
      <c r="BG25" s="41">
        <f t="shared" si="38"/>
        <v>5034.042654028436</v>
      </c>
      <c r="BH25" s="41">
        <f t="shared" si="39"/>
        <v>5034.042654028436</v>
      </c>
      <c r="BI25" s="41">
        <f t="shared" si="40"/>
        <v>1678.0142180094788</v>
      </c>
      <c r="BJ25" s="41">
        <f t="shared" si="41"/>
        <v>5034.042654028436</v>
      </c>
      <c r="BK25" s="41">
        <f t="shared" si="42"/>
        <v>0</v>
      </c>
      <c r="BL25" s="41">
        <f t="shared" si="43"/>
        <v>52018.440758293844</v>
      </c>
      <c r="BM25" s="41">
        <f t="shared" si="44"/>
        <v>68798.58293838863</v>
      </c>
      <c r="BN25" s="41">
        <f t="shared" si="45"/>
        <v>65442.554502369676</v>
      </c>
      <c r="BO25" s="41">
        <f t="shared" si="46"/>
        <v>62086.526066350714</v>
      </c>
      <c r="BP25" s="41">
        <f t="shared" si="47"/>
        <v>55374.4691943128</v>
      </c>
      <c r="BQ25" s="41">
        <f t="shared" si="48"/>
        <v>57052.483412322275</v>
      </c>
      <c r="BR25" s="46"/>
      <c r="BS25" s="33"/>
      <c r="BT25" s="42">
        <f t="shared" si="25"/>
        <v>0</v>
      </c>
      <c r="BU25" s="42">
        <f t="shared" si="49"/>
        <v>0</v>
      </c>
      <c r="BV25" s="42">
        <f t="shared" si="50"/>
        <v>0</v>
      </c>
      <c r="BW25" s="42">
        <f t="shared" si="51"/>
        <v>0</v>
      </c>
      <c r="BX25" s="42">
        <f t="shared" si="52"/>
        <v>241237.327014218</v>
      </c>
      <c r="BY25" s="42">
        <f t="shared" si="53"/>
        <v>0</v>
      </c>
      <c r="BZ25" s="42">
        <f t="shared" si="54"/>
        <v>0</v>
      </c>
      <c r="CA25" s="42">
        <f t="shared" si="55"/>
        <v>0</v>
      </c>
      <c r="CB25" s="42">
        <f t="shared" si="56"/>
        <v>0</v>
      </c>
      <c r="CC25" s="42">
        <f t="shared" si="27"/>
        <v>723711.981042654</v>
      </c>
      <c r="CD25" s="42">
        <f t="shared" si="28"/>
        <v>723711.981042654</v>
      </c>
      <c r="CE25" s="42">
        <f t="shared" si="29"/>
        <v>241237.327014218</v>
      </c>
      <c r="CF25" s="42">
        <f t="shared" si="30"/>
        <v>723711.981042654</v>
      </c>
      <c r="CG25" s="42">
        <f t="shared" si="31"/>
        <v>0</v>
      </c>
      <c r="CH25" s="42">
        <f t="shared" si="32"/>
        <v>7478357.137440759</v>
      </c>
      <c r="CI25" s="42">
        <f t="shared" si="33"/>
        <v>9890730.407582937</v>
      </c>
      <c r="CJ25" s="42">
        <f t="shared" si="34"/>
        <v>9408255.753554503</v>
      </c>
      <c r="CK25" s="42">
        <f t="shared" si="35"/>
        <v>8925781.099526066</v>
      </c>
      <c r="CL25" s="42">
        <f t="shared" si="36"/>
        <v>7960831.791469193</v>
      </c>
      <c r="CM25" s="42">
        <f t="shared" si="37"/>
        <v>8202069.118483412</v>
      </c>
      <c r="CN25" s="46"/>
      <c r="CO25" s="46"/>
      <c r="CP25" s="44">
        <f t="shared" si="26"/>
        <v>0</v>
      </c>
      <c r="CQ25" s="44">
        <f t="shared" si="76"/>
        <v>0</v>
      </c>
      <c r="CR25" s="44">
        <f t="shared" si="77"/>
        <v>0</v>
      </c>
      <c r="CS25" s="44">
        <f t="shared" si="78"/>
        <v>0</v>
      </c>
      <c r="CT25" s="44">
        <f t="shared" si="79"/>
        <v>189615.6066350711</v>
      </c>
      <c r="CU25" s="44">
        <f t="shared" si="80"/>
        <v>0</v>
      </c>
      <c r="CV25" s="44">
        <f t="shared" si="81"/>
        <v>0</v>
      </c>
      <c r="CW25" s="44">
        <f t="shared" si="82"/>
        <v>0</v>
      </c>
      <c r="CX25" s="44">
        <f t="shared" si="83"/>
        <v>0</v>
      </c>
      <c r="CY25" s="44">
        <f t="shared" si="57"/>
        <v>568846.8199052133</v>
      </c>
      <c r="CZ25" s="44">
        <f t="shared" si="58"/>
        <v>568846.8199052133</v>
      </c>
      <c r="DA25" s="44">
        <f t="shared" si="59"/>
        <v>189615.6066350711</v>
      </c>
      <c r="DB25" s="44">
        <f t="shared" si="60"/>
        <v>568846.8199052133</v>
      </c>
      <c r="DC25" s="44">
        <f t="shared" si="61"/>
        <v>0</v>
      </c>
      <c r="DD25" s="44">
        <f t="shared" si="62"/>
        <v>5878083.805687204</v>
      </c>
      <c r="DE25" s="44">
        <f t="shared" si="63"/>
        <v>7774239.8720379155</v>
      </c>
      <c r="DF25" s="44">
        <f t="shared" si="64"/>
        <v>7395008.658767774</v>
      </c>
      <c r="DG25" s="44">
        <f t="shared" si="65"/>
        <v>7015777.445497631</v>
      </c>
      <c r="DH25" s="44">
        <f t="shared" si="66"/>
        <v>6257315.018957346</v>
      </c>
      <c r="DI25" s="44">
        <f t="shared" si="67"/>
        <v>6446930.625592417</v>
      </c>
      <c r="DJ25" s="47"/>
    </row>
    <row r="26" spans="1:114" ht="13.5">
      <c r="A26" s="42" t="s">
        <v>238</v>
      </c>
      <c r="B26" s="35" t="s">
        <v>157</v>
      </c>
      <c r="C26" s="42">
        <v>145</v>
      </c>
      <c r="D26" s="36">
        <v>2100</v>
      </c>
      <c r="E26" s="36">
        <v>1400</v>
      </c>
      <c r="F26" s="48">
        <v>0</v>
      </c>
      <c r="G26" s="46">
        <v>0</v>
      </c>
      <c r="H26" s="46">
        <v>0</v>
      </c>
      <c r="I26" s="46">
        <v>0</v>
      </c>
      <c r="J26" s="46">
        <v>0</v>
      </c>
      <c r="K26" s="42">
        <v>0</v>
      </c>
      <c r="L26" s="42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1</v>
      </c>
      <c r="W26" s="46">
        <v>1</v>
      </c>
      <c r="X26" s="46">
        <v>1</v>
      </c>
      <c r="Y26" s="46">
        <v>5</v>
      </c>
      <c r="Z26" s="35" t="s">
        <v>232</v>
      </c>
      <c r="AA26" s="46"/>
      <c r="AB26" s="40">
        <f t="shared" si="4"/>
        <v>0</v>
      </c>
      <c r="AC26" s="40">
        <f t="shared" si="5"/>
        <v>0</v>
      </c>
      <c r="AD26" s="40">
        <f t="shared" si="6"/>
        <v>0</v>
      </c>
      <c r="AE26" s="40">
        <f t="shared" si="7"/>
        <v>0</v>
      </c>
      <c r="AF26" s="40">
        <f t="shared" si="8"/>
        <v>0</v>
      </c>
      <c r="AG26" s="40">
        <f t="shared" si="9"/>
        <v>0</v>
      </c>
      <c r="AH26" s="40">
        <f t="shared" si="10"/>
        <v>0</v>
      </c>
      <c r="AI26" s="40">
        <f t="shared" si="11"/>
        <v>0</v>
      </c>
      <c r="AJ26" s="40">
        <f t="shared" si="12"/>
        <v>0</v>
      </c>
      <c r="AK26" s="40">
        <f t="shared" si="13"/>
        <v>0</v>
      </c>
      <c r="AL26" s="40">
        <f t="shared" si="14"/>
        <v>0</v>
      </c>
      <c r="AM26" s="40">
        <f t="shared" si="15"/>
        <v>0</v>
      </c>
      <c r="AN26" s="40">
        <f t="shared" si="16"/>
        <v>0</v>
      </c>
      <c r="AO26" s="40">
        <f t="shared" si="17"/>
        <v>0</v>
      </c>
      <c r="AP26" s="40">
        <f t="shared" si="18"/>
        <v>0</v>
      </c>
      <c r="AQ26" s="40">
        <f t="shared" si="19"/>
        <v>0</v>
      </c>
      <c r="AR26" s="40">
        <f t="shared" si="20"/>
        <v>2100</v>
      </c>
      <c r="AS26" s="40">
        <f t="shared" si="21"/>
        <v>2100</v>
      </c>
      <c r="AT26" s="40">
        <f t="shared" si="22"/>
        <v>2100</v>
      </c>
      <c r="AU26" s="40">
        <f t="shared" si="23"/>
        <v>10500</v>
      </c>
      <c r="AV26" s="46"/>
      <c r="AW26" s="46"/>
      <c r="AX26" s="41">
        <f aca="true" t="shared" si="84" ref="AX26:BQ26">$E26*F26</f>
        <v>0</v>
      </c>
      <c r="AY26" s="41">
        <f t="shared" si="84"/>
        <v>0</v>
      </c>
      <c r="AZ26" s="41">
        <f t="shared" si="84"/>
        <v>0</v>
      </c>
      <c r="BA26" s="41">
        <f t="shared" si="84"/>
        <v>0</v>
      </c>
      <c r="BB26" s="41">
        <f t="shared" si="84"/>
        <v>0</v>
      </c>
      <c r="BC26" s="41">
        <f t="shared" si="84"/>
        <v>0</v>
      </c>
      <c r="BD26" s="41">
        <f t="shared" si="84"/>
        <v>0</v>
      </c>
      <c r="BE26" s="41">
        <f t="shared" si="84"/>
        <v>0</v>
      </c>
      <c r="BF26" s="41">
        <f t="shared" si="84"/>
        <v>0</v>
      </c>
      <c r="BG26" s="41">
        <f t="shared" si="84"/>
        <v>0</v>
      </c>
      <c r="BH26" s="41">
        <f t="shared" si="84"/>
        <v>0</v>
      </c>
      <c r="BI26" s="41">
        <f t="shared" si="84"/>
        <v>0</v>
      </c>
      <c r="BJ26" s="41">
        <f t="shared" si="84"/>
        <v>0</v>
      </c>
      <c r="BK26" s="41">
        <f t="shared" si="84"/>
        <v>0</v>
      </c>
      <c r="BL26" s="41">
        <f t="shared" si="84"/>
        <v>0</v>
      </c>
      <c r="BM26" s="41">
        <f t="shared" si="84"/>
        <v>0</v>
      </c>
      <c r="BN26" s="41">
        <f t="shared" si="84"/>
        <v>1400</v>
      </c>
      <c r="BO26" s="41">
        <f t="shared" si="84"/>
        <v>1400</v>
      </c>
      <c r="BP26" s="41">
        <f t="shared" si="84"/>
        <v>1400</v>
      </c>
      <c r="BQ26" s="41">
        <f t="shared" si="84"/>
        <v>7000</v>
      </c>
      <c r="BR26" s="46"/>
      <c r="BS26" s="33"/>
      <c r="BT26" s="42">
        <f t="shared" si="25"/>
        <v>0</v>
      </c>
      <c r="BU26" s="42">
        <f t="shared" si="49"/>
        <v>0</v>
      </c>
      <c r="BV26" s="42">
        <f t="shared" si="50"/>
        <v>0</v>
      </c>
      <c r="BW26" s="42">
        <f t="shared" si="51"/>
        <v>0</v>
      </c>
      <c r="BX26" s="42">
        <f t="shared" si="52"/>
        <v>0</v>
      </c>
      <c r="BY26" s="42">
        <f t="shared" si="53"/>
        <v>0</v>
      </c>
      <c r="BZ26" s="42">
        <f t="shared" si="54"/>
        <v>0</v>
      </c>
      <c r="CA26" s="42">
        <f t="shared" si="55"/>
        <v>0</v>
      </c>
      <c r="CB26" s="42">
        <f t="shared" si="56"/>
        <v>0</v>
      </c>
      <c r="CC26" s="42">
        <f t="shared" si="27"/>
        <v>0</v>
      </c>
      <c r="CD26" s="42">
        <f t="shared" si="28"/>
        <v>0</v>
      </c>
      <c r="CE26" s="42">
        <f t="shared" si="29"/>
        <v>0</v>
      </c>
      <c r="CF26" s="42">
        <f t="shared" si="30"/>
        <v>0</v>
      </c>
      <c r="CG26" s="42">
        <f t="shared" si="31"/>
        <v>0</v>
      </c>
      <c r="CH26" s="42">
        <f t="shared" si="32"/>
        <v>0</v>
      </c>
      <c r="CI26" s="42">
        <f t="shared" si="33"/>
        <v>0</v>
      </c>
      <c r="CJ26" s="42">
        <f t="shared" si="34"/>
        <v>304500</v>
      </c>
      <c r="CK26" s="42">
        <f t="shared" si="35"/>
        <v>304500</v>
      </c>
      <c r="CL26" s="42">
        <f t="shared" si="36"/>
        <v>304500</v>
      </c>
      <c r="CM26" s="42">
        <f t="shared" si="37"/>
        <v>1522500</v>
      </c>
      <c r="CN26" s="46"/>
      <c r="CO26" s="46"/>
      <c r="CP26" s="44">
        <f aca="true" t="shared" si="85" ref="CP26:DI26">$C26*AX26</f>
        <v>0</v>
      </c>
      <c r="CQ26" s="44">
        <f t="shared" si="85"/>
        <v>0</v>
      </c>
      <c r="CR26" s="44">
        <f t="shared" si="85"/>
        <v>0</v>
      </c>
      <c r="CS26" s="44">
        <f t="shared" si="85"/>
        <v>0</v>
      </c>
      <c r="CT26" s="44">
        <f t="shared" si="85"/>
        <v>0</v>
      </c>
      <c r="CU26" s="44">
        <f t="shared" si="85"/>
        <v>0</v>
      </c>
      <c r="CV26" s="44">
        <f t="shared" si="85"/>
        <v>0</v>
      </c>
      <c r="CW26" s="44">
        <f t="shared" si="85"/>
        <v>0</v>
      </c>
      <c r="CX26" s="44">
        <f t="shared" si="85"/>
        <v>0</v>
      </c>
      <c r="CY26" s="44">
        <f t="shared" si="85"/>
        <v>0</v>
      </c>
      <c r="CZ26" s="44">
        <f t="shared" si="85"/>
        <v>0</v>
      </c>
      <c r="DA26" s="44">
        <f t="shared" si="85"/>
        <v>0</v>
      </c>
      <c r="DB26" s="44">
        <f t="shared" si="85"/>
        <v>0</v>
      </c>
      <c r="DC26" s="44">
        <f t="shared" si="85"/>
        <v>0</v>
      </c>
      <c r="DD26" s="44">
        <f t="shared" si="85"/>
        <v>0</v>
      </c>
      <c r="DE26" s="44">
        <f t="shared" si="85"/>
        <v>0</v>
      </c>
      <c r="DF26" s="44">
        <f t="shared" si="85"/>
        <v>203000</v>
      </c>
      <c r="DG26" s="44">
        <f t="shared" si="85"/>
        <v>203000</v>
      </c>
      <c r="DH26" s="44">
        <f t="shared" si="85"/>
        <v>203000</v>
      </c>
      <c r="DI26" s="44">
        <f t="shared" si="85"/>
        <v>1015000</v>
      </c>
      <c r="DJ26" s="47"/>
    </row>
    <row r="27" spans="1:114" ht="13.5">
      <c r="A27" s="42" t="s">
        <v>86</v>
      </c>
      <c r="B27" s="35" t="s">
        <v>157</v>
      </c>
      <c r="C27" s="42">
        <v>310</v>
      </c>
      <c r="D27" s="36">
        <v>3594.0434782608695</v>
      </c>
      <c r="E27" s="36">
        <v>530.3478260869565</v>
      </c>
      <c r="F27" s="39">
        <v>42</v>
      </c>
      <c r="G27" s="39">
        <v>58</v>
      </c>
      <c r="H27" s="39">
        <v>90</v>
      </c>
      <c r="I27" s="39">
        <v>111</v>
      </c>
      <c r="J27" s="39">
        <v>131</v>
      </c>
      <c r="K27" s="42">
        <v>135</v>
      </c>
      <c r="L27" s="42">
        <v>127</v>
      </c>
      <c r="M27" s="39">
        <v>130</v>
      </c>
      <c r="N27" s="39">
        <v>121</v>
      </c>
      <c r="O27" s="39">
        <v>141</v>
      </c>
      <c r="P27" s="39">
        <v>168</v>
      </c>
      <c r="Q27" s="39">
        <v>162</v>
      </c>
      <c r="R27" s="39">
        <v>158</v>
      </c>
      <c r="S27" s="39">
        <v>158</v>
      </c>
      <c r="T27" s="39">
        <v>159</v>
      </c>
      <c r="U27" s="39">
        <v>166</v>
      </c>
      <c r="V27" s="39">
        <v>152</v>
      </c>
      <c r="W27" s="39">
        <v>165</v>
      </c>
      <c r="X27" s="39">
        <v>159</v>
      </c>
      <c r="Y27" s="39">
        <v>149</v>
      </c>
      <c r="Z27" s="35" t="s">
        <v>86</v>
      </c>
      <c r="AA27" s="40"/>
      <c r="AB27" s="40">
        <f t="shared" si="4"/>
        <v>150949.8260869565</v>
      </c>
      <c r="AC27" s="40">
        <f t="shared" si="5"/>
        <v>208454.52173913043</v>
      </c>
      <c r="AD27" s="40">
        <f t="shared" si="6"/>
        <v>323463.9130434783</v>
      </c>
      <c r="AE27" s="40">
        <f t="shared" si="7"/>
        <v>398938.82608695654</v>
      </c>
      <c r="AF27" s="40">
        <f t="shared" si="8"/>
        <v>470819.6956521739</v>
      </c>
      <c r="AG27" s="40">
        <f t="shared" si="9"/>
        <v>485195.8695652174</v>
      </c>
      <c r="AH27" s="40">
        <f t="shared" si="10"/>
        <v>456443.52173913043</v>
      </c>
      <c r="AI27" s="40">
        <f t="shared" si="11"/>
        <v>467225.652173913</v>
      </c>
      <c r="AJ27" s="40">
        <f t="shared" si="12"/>
        <v>434879.2608695652</v>
      </c>
      <c r="AK27" s="40">
        <f t="shared" si="13"/>
        <v>506760.1304347826</v>
      </c>
      <c r="AL27" s="40">
        <f t="shared" si="14"/>
        <v>603799.304347826</v>
      </c>
      <c r="AM27" s="40">
        <f t="shared" si="15"/>
        <v>582235.0434782609</v>
      </c>
      <c r="AN27" s="40">
        <f t="shared" si="16"/>
        <v>567858.8695652174</v>
      </c>
      <c r="AO27" s="40">
        <f t="shared" si="17"/>
        <v>567858.8695652174</v>
      </c>
      <c r="AP27" s="40">
        <f t="shared" si="18"/>
        <v>571452.9130434783</v>
      </c>
      <c r="AQ27" s="40">
        <f t="shared" si="19"/>
        <v>596611.2173913043</v>
      </c>
      <c r="AR27" s="40">
        <f t="shared" si="20"/>
        <v>546294.6086956522</v>
      </c>
      <c r="AS27" s="40">
        <f t="shared" si="21"/>
        <v>593017.1739130435</v>
      </c>
      <c r="AT27" s="40">
        <f t="shared" si="22"/>
        <v>571452.9130434783</v>
      </c>
      <c r="AU27" s="40">
        <f t="shared" si="23"/>
        <v>535512.4782608695</v>
      </c>
      <c r="AV27" s="39"/>
      <c r="AW27" s="39"/>
      <c r="AX27" s="41">
        <f t="shared" si="24"/>
        <v>22274.608695652172</v>
      </c>
      <c r="AY27" s="41">
        <f t="shared" si="68"/>
        <v>30760.173913043476</v>
      </c>
      <c r="AZ27" s="41">
        <f t="shared" si="69"/>
        <v>47731.30434782609</v>
      </c>
      <c r="BA27" s="41">
        <f t="shared" si="70"/>
        <v>58868.60869565217</v>
      </c>
      <c r="BB27" s="41">
        <f t="shared" si="71"/>
        <v>69475.5652173913</v>
      </c>
      <c r="BC27" s="41">
        <f t="shared" si="72"/>
        <v>71596.95652173912</v>
      </c>
      <c r="BD27" s="41">
        <f t="shared" si="73"/>
        <v>67354.17391304347</v>
      </c>
      <c r="BE27" s="41">
        <f t="shared" si="74"/>
        <v>68945.21739130435</v>
      </c>
      <c r="BF27" s="41">
        <f t="shared" si="75"/>
        <v>64172.086956521736</v>
      </c>
      <c r="BG27" s="41">
        <f t="shared" si="38"/>
        <v>74779.04347826086</v>
      </c>
      <c r="BH27" s="41">
        <f t="shared" si="39"/>
        <v>89098.43478260869</v>
      </c>
      <c r="BI27" s="41">
        <f t="shared" si="40"/>
        <v>85916.34782608696</v>
      </c>
      <c r="BJ27" s="41">
        <f t="shared" si="41"/>
        <v>83794.95652173912</v>
      </c>
      <c r="BK27" s="41">
        <f aca="true" t="shared" si="86" ref="BK27:BK36">$E27*S27</f>
        <v>83794.95652173912</v>
      </c>
      <c r="BL27" s="41">
        <f t="shared" si="43"/>
        <v>84325.30434782608</v>
      </c>
      <c r="BM27" s="41">
        <f t="shared" si="44"/>
        <v>88037.73913043478</v>
      </c>
      <c r="BN27" s="41">
        <f t="shared" si="45"/>
        <v>80612.86956521739</v>
      </c>
      <c r="BO27" s="41">
        <f t="shared" si="46"/>
        <v>87507.39130434782</v>
      </c>
      <c r="BP27" s="41">
        <f t="shared" si="47"/>
        <v>84325.30434782608</v>
      </c>
      <c r="BQ27" s="41">
        <f t="shared" si="48"/>
        <v>79021.82608695651</v>
      </c>
      <c r="BR27" s="46"/>
      <c r="BS27" s="33"/>
      <c r="BT27" s="42">
        <f t="shared" si="25"/>
        <v>46794446.086956516</v>
      </c>
      <c r="BU27" s="42">
        <f t="shared" si="49"/>
        <v>64620901.73913044</v>
      </c>
      <c r="BV27" s="42">
        <f t="shared" si="50"/>
        <v>100273813.04347827</v>
      </c>
      <c r="BW27" s="42">
        <f t="shared" si="51"/>
        <v>123671036.08695653</v>
      </c>
      <c r="BX27" s="42">
        <f t="shared" si="52"/>
        <v>145954105.6521739</v>
      </c>
      <c r="BY27" s="42">
        <f t="shared" si="53"/>
        <v>150410719.5652174</v>
      </c>
      <c r="BZ27" s="42">
        <f t="shared" si="54"/>
        <v>141497491.73913044</v>
      </c>
      <c r="CA27" s="42">
        <f t="shared" si="55"/>
        <v>144839952.17391303</v>
      </c>
      <c r="CB27" s="42">
        <f t="shared" si="56"/>
        <v>134812570.86956522</v>
      </c>
      <c r="CC27" s="42">
        <f t="shared" si="27"/>
        <v>157095640.4347826</v>
      </c>
      <c r="CD27" s="42">
        <f t="shared" si="28"/>
        <v>187177784.34782606</v>
      </c>
      <c r="CE27" s="42">
        <f t="shared" si="29"/>
        <v>180492863.47826087</v>
      </c>
      <c r="CF27" s="42">
        <f t="shared" si="30"/>
        <v>176036249.5652174</v>
      </c>
      <c r="CG27" s="42">
        <f t="shared" si="31"/>
        <v>176036249.5652174</v>
      </c>
      <c r="CH27" s="42">
        <f t="shared" si="32"/>
        <v>177150403.04347825</v>
      </c>
      <c r="CI27" s="42">
        <f t="shared" si="33"/>
        <v>184949477.39130434</v>
      </c>
      <c r="CJ27" s="42">
        <f t="shared" si="34"/>
        <v>169351328.6956522</v>
      </c>
      <c r="CK27" s="42">
        <f t="shared" si="35"/>
        <v>183835323.91304347</v>
      </c>
      <c r="CL27" s="42">
        <f t="shared" si="36"/>
        <v>177150403.04347825</v>
      </c>
      <c r="CM27" s="42">
        <f t="shared" si="37"/>
        <v>166008868.26086956</v>
      </c>
      <c r="CN27" s="46"/>
      <c r="CO27" s="46"/>
      <c r="CP27" s="44">
        <f t="shared" si="26"/>
        <v>6905128.695652174</v>
      </c>
      <c r="CQ27" s="44">
        <f t="shared" si="76"/>
        <v>9535653.913043479</v>
      </c>
      <c r="CR27" s="44">
        <f t="shared" si="77"/>
        <v>14796704.347826088</v>
      </c>
      <c r="CS27" s="44">
        <f t="shared" si="78"/>
        <v>18249268.695652172</v>
      </c>
      <c r="CT27" s="44">
        <f t="shared" si="79"/>
        <v>21537425.2173913</v>
      </c>
      <c r="CU27" s="44">
        <f t="shared" si="80"/>
        <v>22195056.52173913</v>
      </c>
      <c r="CV27" s="44">
        <f t="shared" si="81"/>
        <v>20879793.913043477</v>
      </c>
      <c r="CW27" s="44">
        <f t="shared" si="82"/>
        <v>21373017.391304348</v>
      </c>
      <c r="CX27" s="44">
        <f t="shared" si="83"/>
        <v>19893346.95652174</v>
      </c>
      <c r="CY27" s="44">
        <f t="shared" si="57"/>
        <v>23181503.478260867</v>
      </c>
      <c r="CZ27" s="44">
        <f t="shared" si="58"/>
        <v>27620514.782608695</v>
      </c>
      <c r="DA27" s="44">
        <f t="shared" si="59"/>
        <v>26634067.826086957</v>
      </c>
      <c r="DB27" s="44">
        <f t="shared" si="60"/>
        <v>25976436.52173913</v>
      </c>
      <c r="DC27" s="44">
        <f t="shared" si="61"/>
        <v>25976436.52173913</v>
      </c>
      <c r="DD27" s="44">
        <f t="shared" si="62"/>
        <v>26140844.347826086</v>
      </c>
      <c r="DE27" s="44">
        <f t="shared" si="63"/>
        <v>27291699.13043478</v>
      </c>
      <c r="DF27" s="44">
        <f t="shared" si="64"/>
        <v>24989989.56521739</v>
      </c>
      <c r="DG27" s="44">
        <f t="shared" si="65"/>
        <v>27127291.304347824</v>
      </c>
      <c r="DH27" s="44">
        <f t="shared" si="66"/>
        <v>26140844.347826086</v>
      </c>
      <c r="DI27" s="44">
        <f t="shared" si="67"/>
        <v>24496766.08695652</v>
      </c>
      <c r="DJ27" s="47"/>
    </row>
    <row r="28" spans="1:114" ht="13.5">
      <c r="A28" s="42" t="s">
        <v>87</v>
      </c>
      <c r="B28" s="35" t="s">
        <v>157</v>
      </c>
      <c r="C28" s="42">
        <v>153</v>
      </c>
      <c r="D28" s="36">
        <v>3075</v>
      </c>
      <c r="E28" s="36">
        <v>1924.6588407837198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42">
        <v>0</v>
      </c>
      <c r="L28" s="42">
        <v>0</v>
      </c>
      <c r="M28" s="39">
        <v>1</v>
      </c>
      <c r="N28" s="39">
        <v>2</v>
      </c>
      <c r="O28" s="39">
        <v>3</v>
      </c>
      <c r="P28" s="39">
        <v>9</v>
      </c>
      <c r="Q28" s="39">
        <v>9</v>
      </c>
      <c r="R28" s="39">
        <v>56</v>
      </c>
      <c r="S28" s="39">
        <v>62</v>
      </c>
      <c r="T28" s="39">
        <v>66</v>
      </c>
      <c r="U28" s="39">
        <v>66</v>
      </c>
      <c r="V28" s="39">
        <v>65</v>
      </c>
      <c r="W28" s="39">
        <v>64</v>
      </c>
      <c r="X28" s="39">
        <v>65</v>
      </c>
      <c r="Y28" s="73">
        <v>75</v>
      </c>
      <c r="Z28" s="35" t="s">
        <v>87</v>
      </c>
      <c r="AA28" s="40"/>
      <c r="AB28" s="40">
        <f t="shared" si="4"/>
        <v>0</v>
      </c>
      <c r="AC28" s="40">
        <f t="shared" si="5"/>
        <v>0</v>
      </c>
      <c r="AD28" s="40">
        <f t="shared" si="6"/>
        <v>0</v>
      </c>
      <c r="AE28" s="40">
        <f t="shared" si="7"/>
        <v>0</v>
      </c>
      <c r="AF28" s="40">
        <f t="shared" si="8"/>
        <v>0</v>
      </c>
      <c r="AG28" s="40">
        <f t="shared" si="9"/>
        <v>0</v>
      </c>
      <c r="AH28" s="40">
        <f t="shared" si="10"/>
        <v>0</v>
      </c>
      <c r="AI28" s="40">
        <f t="shared" si="11"/>
        <v>3075</v>
      </c>
      <c r="AJ28" s="40">
        <f t="shared" si="12"/>
        <v>6150</v>
      </c>
      <c r="AK28" s="40">
        <f t="shared" si="13"/>
        <v>9225</v>
      </c>
      <c r="AL28" s="40">
        <f t="shared" si="14"/>
        <v>27675</v>
      </c>
      <c r="AM28" s="40">
        <f t="shared" si="15"/>
        <v>27675</v>
      </c>
      <c r="AN28" s="40">
        <f t="shared" si="16"/>
        <v>172200</v>
      </c>
      <c r="AO28" s="40">
        <f t="shared" si="17"/>
        <v>190650</v>
      </c>
      <c r="AP28" s="40">
        <f t="shared" si="18"/>
        <v>202950</v>
      </c>
      <c r="AQ28" s="40">
        <f t="shared" si="19"/>
        <v>202950</v>
      </c>
      <c r="AR28" s="40">
        <f t="shared" si="20"/>
        <v>199875</v>
      </c>
      <c r="AS28" s="40">
        <f t="shared" si="21"/>
        <v>196800</v>
      </c>
      <c r="AT28" s="40">
        <f t="shared" si="22"/>
        <v>199875</v>
      </c>
      <c r="AU28" s="40">
        <f t="shared" si="23"/>
        <v>230625</v>
      </c>
      <c r="AV28" s="39"/>
      <c r="AW28" s="39"/>
      <c r="AX28" s="41">
        <f t="shared" si="24"/>
        <v>0</v>
      </c>
      <c r="AY28" s="41">
        <f t="shared" si="68"/>
        <v>0</v>
      </c>
      <c r="AZ28" s="41">
        <f t="shared" si="69"/>
        <v>0</v>
      </c>
      <c r="BA28" s="41">
        <f t="shared" si="70"/>
        <v>0</v>
      </c>
      <c r="BB28" s="41">
        <f t="shared" si="71"/>
        <v>0</v>
      </c>
      <c r="BC28" s="41">
        <f t="shared" si="72"/>
        <v>0</v>
      </c>
      <c r="BD28" s="41">
        <f t="shared" si="73"/>
        <v>0</v>
      </c>
      <c r="BE28" s="41">
        <f t="shared" si="74"/>
        <v>1924.6588407837198</v>
      </c>
      <c r="BF28" s="41">
        <f t="shared" si="75"/>
        <v>3849.3176815674396</v>
      </c>
      <c r="BG28" s="41">
        <f t="shared" si="38"/>
        <v>5773.9765223511595</v>
      </c>
      <c r="BH28" s="41">
        <f t="shared" si="39"/>
        <v>17321.929567053478</v>
      </c>
      <c r="BI28" s="41">
        <f t="shared" si="40"/>
        <v>17321.929567053478</v>
      </c>
      <c r="BJ28" s="41">
        <f t="shared" si="41"/>
        <v>107780.89508388832</v>
      </c>
      <c r="BK28" s="41">
        <f t="shared" si="86"/>
        <v>119328.84812859063</v>
      </c>
      <c r="BL28" s="41">
        <f>$E28*T28</f>
        <v>127027.4834917255</v>
      </c>
      <c r="BM28" s="41">
        <f aca="true" t="shared" si="87" ref="BM28:BQ30">$E28*T28</f>
        <v>127027.4834917255</v>
      </c>
      <c r="BN28" s="41">
        <f t="shared" si="87"/>
        <v>127027.4834917255</v>
      </c>
      <c r="BO28" s="41">
        <f t="shared" si="87"/>
        <v>125102.8246509418</v>
      </c>
      <c r="BP28" s="41">
        <f t="shared" si="87"/>
        <v>123178.16581015807</v>
      </c>
      <c r="BQ28" s="41">
        <f t="shared" si="87"/>
        <v>125102.8246509418</v>
      </c>
      <c r="BR28" s="46"/>
      <c r="BS28" s="33"/>
      <c r="BT28" s="42">
        <f t="shared" si="25"/>
        <v>0</v>
      </c>
      <c r="BU28" s="42">
        <f t="shared" si="49"/>
        <v>0</v>
      </c>
      <c r="BV28" s="42">
        <f t="shared" si="50"/>
        <v>0</v>
      </c>
      <c r="BW28" s="42">
        <f t="shared" si="51"/>
        <v>0</v>
      </c>
      <c r="BX28" s="42">
        <f t="shared" si="52"/>
        <v>0</v>
      </c>
      <c r="BY28" s="42">
        <f t="shared" si="53"/>
        <v>0</v>
      </c>
      <c r="BZ28" s="42">
        <f t="shared" si="54"/>
        <v>0</v>
      </c>
      <c r="CA28" s="42">
        <f t="shared" si="55"/>
        <v>470475</v>
      </c>
      <c r="CB28" s="42">
        <f t="shared" si="56"/>
        <v>940950</v>
      </c>
      <c r="CC28" s="42">
        <f t="shared" si="27"/>
        <v>1411425</v>
      </c>
      <c r="CD28" s="42">
        <f t="shared" si="28"/>
        <v>4234275</v>
      </c>
      <c r="CE28" s="42">
        <f t="shared" si="29"/>
        <v>4234275</v>
      </c>
      <c r="CF28" s="42">
        <f t="shared" si="30"/>
        <v>26346600</v>
      </c>
      <c r="CG28" s="42">
        <f t="shared" si="31"/>
        <v>29169450</v>
      </c>
      <c r="CH28" s="42">
        <f t="shared" si="32"/>
        <v>31051350</v>
      </c>
      <c r="CI28" s="42">
        <f t="shared" si="33"/>
        <v>31051350</v>
      </c>
      <c r="CJ28" s="42">
        <f t="shared" si="34"/>
        <v>30580875</v>
      </c>
      <c r="CK28" s="42">
        <f t="shared" si="35"/>
        <v>30110400</v>
      </c>
      <c r="CL28" s="42">
        <f t="shared" si="36"/>
        <v>30580875</v>
      </c>
      <c r="CM28" s="42">
        <f t="shared" si="37"/>
        <v>35285625</v>
      </c>
      <c r="CN28" s="46"/>
      <c r="CO28" s="46"/>
      <c r="CP28" s="44">
        <f t="shared" si="26"/>
        <v>0</v>
      </c>
      <c r="CQ28" s="44">
        <f t="shared" si="76"/>
        <v>0</v>
      </c>
      <c r="CR28" s="44">
        <f t="shared" si="77"/>
        <v>0</v>
      </c>
      <c r="CS28" s="44">
        <f t="shared" si="78"/>
        <v>0</v>
      </c>
      <c r="CT28" s="44">
        <f t="shared" si="79"/>
        <v>0</v>
      </c>
      <c r="CU28" s="44">
        <f t="shared" si="80"/>
        <v>0</v>
      </c>
      <c r="CV28" s="44">
        <f t="shared" si="81"/>
        <v>0</v>
      </c>
      <c r="CW28" s="44">
        <f t="shared" si="82"/>
        <v>294472.80263990915</v>
      </c>
      <c r="CX28" s="44">
        <f t="shared" si="83"/>
        <v>588945.6052798183</v>
      </c>
      <c r="CY28" s="44">
        <f t="shared" si="57"/>
        <v>883418.4079197274</v>
      </c>
      <c r="CZ28" s="44">
        <f t="shared" si="58"/>
        <v>2650255.2237591823</v>
      </c>
      <c r="DA28" s="44">
        <f t="shared" si="59"/>
        <v>2650255.2237591823</v>
      </c>
      <c r="DB28" s="44">
        <f t="shared" si="60"/>
        <v>16490476.947834913</v>
      </c>
      <c r="DC28" s="44">
        <f t="shared" si="61"/>
        <v>18257313.763674367</v>
      </c>
      <c r="DD28" s="44">
        <f t="shared" si="62"/>
        <v>19435204.974234004</v>
      </c>
      <c r="DE28" s="44">
        <f t="shared" si="63"/>
        <v>19435204.974234004</v>
      </c>
      <c r="DF28" s="44">
        <f t="shared" si="64"/>
        <v>19435204.974234004</v>
      </c>
      <c r="DG28" s="44">
        <f t="shared" si="65"/>
        <v>19140732.171594094</v>
      </c>
      <c r="DH28" s="44">
        <f t="shared" si="66"/>
        <v>18846259.368954185</v>
      </c>
      <c r="DI28" s="44">
        <f t="shared" si="67"/>
        <v>19140732.171594094</v>
      </c>
      <c r="DJ28" s="47"/>
    </row>
    <row r="29" spans="1:114" ht="13.5">
      <c r="A29" s="42" t="s">
        <v>256</v>
      </c>
      <c r="B29" s="35" t="s">
        <v>157</v>
      </c>
      <c r="C29" s="42">
        <v>104</v>
      </c>
      <c r="D29" s="36">
        <v>2134.8436018957345</v>
      </c>
      <c r="E29" s="36">
        <v>1678.0142180094788</v>
      </c>
      <c r="F29" s="48">
        <v>19</v>
      </c>
      <c r="G29" s="48">
        <v>24</v>
      </c>
      <c r="H29" s="48">
        <v>27</v>
      </c>
      <c r="I29" s="48">
        <v>27</v>
      </c>
      <c r="J29" s="48">
        <v>32</v>
      </c>
      <c r="K29" s="48">
        <v>44</v>
      </c>
      <c r="L29" s="48">
        <v>48</v>
      </c>
      <c r="M29" s="48">
        <v>49</v>
      </c>
      <c r="N29" s="48">
        <v>46</v>
      </c>
      <c r="O29" s="48">
        <v>42</v>
      </c>
      <c r="P29" s="48">
        <v>46</v>
      </c>
      <c r="Q29" s="48">
        <v>48</v>
      </c>
      <c r="R29" s="48">
        <v>59</v>
      </c>
      <c r="S29" s="48">
        <v>68</v>
      </c>
      <c r="T29" s="48">
        <v>68</v>
      </c>
      <c r="U29" s="48">
        <v>76</v>
      </c>
      <c r="V29" s="48">
        <v>72</v>
      </c>
      <c r="W29" s="48">
        <v>71</v>
      </c>
      <c r="X29" s="48">
        <v>73</v>
      </c>
      <c r="Y29" s="48">
        <v>79</v>
      </c>
      <c r="Z29" s="35" t="s">
        <v>106</v>
      </c>
      <c r="AA29" s="40"/>
      <c r="AB29" s="40">
        <f t="shared" si="4"/>
        <v>40562.028436018954</v>
      </c>
      <c r="AC29" s="40">
        <f t="shared" si="5"/>
        <v>51236.24644549763</v>
      </c>
      <c r="AD29" s="40">
        <f t="shared" si="6"/>
        <v>57640.77725118483</v>
      </c>
      <c r="AE29" s="40">
        <f t="shared" si="7"/>
        <v>57640.77725118483</v>
      </c>
      <c r="AF29" s="40">
        <f t="shared" si="8"/>
        <v>68314.9952606635</v>
      </c>
      <c r="AG29" s="40">
        <f t="shared" si="9"/>
        <v>93933.11848341231</v>
      </c>
      <c r="AH29" s="40">
        <f t="shared" si="10"/>
        <v>102472.49289099526</v>
      </c>
      <c r="AI29" s="40">
        <f t="shared" si="11"/>
        <v>104607.33649289099</v>
      </c>
      <c r="AJ29" s="40">
        <f t="shared" si="12"/>
        <v>98202.80568720379</v>
      </c>
      <c r="AK29" s="40">
        <f t="shared" si="13"/>
        <v>89663.43127962085</v>
      </c>
      <c r="AL29" s="40">
        <f t="shared" si="14"/>
        <v>98202.80568720379</v>
      </c>
      <c r="AM29" s="40">
        <f t="shared" si="15"/>
        <v>102472.49289099526</v>
      </c>
      <c r="AN29" s="40">
        <f t="shared" si="16"/>
        <v>125955.77251184834</v>
      </c>
      <c r="AO29" s="40">
        <f t="shared" si="17"/>
        <v>145169.36492890996</v>
      </c>
      <c r="AP29" s="40">
        <f t="shared" si="18"/>
        <v>145169.36492890996</v>
      </c>
      <c r="AQ29" s="40">
        <f t="shared" si="19"/>
        <v>162248.11374407582</v>
      </c>
      <c r="AR29" s="40">
        <f t="shared" si="20"/>
        <v>153708.7393364929</v>
      </c>
      <c r="AS29" s="40">
        <f t="shared" si="21"/>
        <v>151573.89573459714</v>
      </c>
      <c r="AT29" s="40">
        <f t="shared" si="22"/>
        <v>155843.58293838863</v>
      </c>
      <c r="AU29" s="40">
        <f t="shared" si="23"/>
        <v>168652.64454976303</v>
      </c>
      <c r="AV29" s="39"/>
      <c r="AW29" s="39"/>
      <c r="AX29" s="41">
        <f aca="true" t="shared" si="88" ref="AX29:BJ30">$E29*F29</f>
        <v>31882.270142180096</v>
      </c>
      <c r="AY29" s="41">
        <f t="shared" si="88"/>
        <v>40272.34123222749</v>
      </c>
      <c r="AZ29" s="41">
        <f t="shared" si="88"/>
        <v>45306.38388625593</v>
      </c>
      <c r="BA29" s="41">
        <f t="shared" si="88"/>
        <v>45306.38388625593</v>
      </c>
      <c r="BB29" s="41">
        <f t="shared" si="88"/>
        <v>53696.45497630332</v>
      </c>
      <c r="BC29" s="41">
        <f t="shared" si="88"/>
        <v>73832.62559241707</v>
      </c>
      <c r="BD29" s="41">
        <f t="shared" si="88"/>
        <v>80544.68246445498</v>
      </c>
      <c r="BE29" s="41">
        <f t="shared" si="88"/>
        <v>82222.69668246446</v>
      </c>
      <c r="BF29" s="41">
        <f t="shared" si="88"/>
        <v>77188.65402843602</v>
      </c>
      <c r="BG29" s="41">
        <f t="shared" si="88"/>
        <v>70476.59715639811</v>
      </c>
      <c r="BH29" s="41">
        <f t="shared" si="88"/>
        <v>77188.65402843602</v>
      </c>
      <c r="BI29" s="41">
        <f t="shared" si="88"/>
        <v>80544.68246445498</v>
      </c>
      <c r="BJ29" s="41">
        <f t="shared" si="88"/>
        <v>99002.83886255925</v>
      </c>
      <c r="BK29" s="41">
        <f t="shared" si="86"/>
        <v>114104.96682464455</v>
      </c>
      <c r="BL29" s="41">
        <f>$E29*T29</f>
        <v>114104.96682464455</v>
      </c>
      <c r="BM29" s="41">
        <f t="shared" si="87"/>
        <v>114104.96682464455</v>
      </c>
      <c r="BN29" s="41">
        <f t="shared" si="87"/>
        <v>127529.08056872038</v>
      </c>
      <c r="BO29" s="41">
        <f t="shared" si="87"/>
        <v>120817.02369668247</v>
      </c>
      <c r="BP29" s="41">
        <f t="shared" si="87"/>
        <v>119139.00947867299</v>
      </c>
      <c r="BQ29" s="41">
        <f t="shared" si="87"/>
        <v>122495.03791469194</v>
      </c>
      <c r="BR29" s="46"/>
      <c r="BS29" s="33"/>
      <c r="BT29" s="42">
        <f aca="true" t="shared" si="89" ref="BT29:CC30">$C29*AB29</f>
        <v>4218450.957345971</v>
      </c>
      <c r="BU29" s="42">
        <f t="shared" si="89"/>
        <v>5328569.630331754</v>
      </c>
      <c r="BV29" s="42">
        <f t="shared" si="89"/>
        <v>5994640.834123222</v>
      </c>
      <c r="BW29" s="42">
        <f t="shared" si="89"/>
        <v>5994640.834123222</v>
      </c>
      <c r="BX29" s="42">
        <f t="shared" si="89"/>
        <v>7104759.507109005</v>
      </c>
      <c r="BY29" s="42">
        <f t="shared" si="89"/>
        <v>9769044.32227488</v>
      </c>
      <c r="BZ29" s="42">
        <f t="shared" si="89"/>
        <v>10657139.260663508</v>
      </c>
      <c r="CA29" s="42">
        <f t="shared" si="89"/>
        <v>10879162.995260663</v>
      </c>
      <c r="CB29" s="42">
        <f t="shared" si="89"/>
        <v>10213091.791469194</v>
      </c>
      <c r="CC29" s="42">
        <f t="shared" si="89"/>
        <v>9324996.853080569</v>
      </c>
      <c r="CD29" s="42">
        <f t="shared" si="28"/>
        <v>10213091.791469194</v>
      </c>
      <c r="CE29" s="42">
        <f t="shared" si="29"/>
        <v>10657139.260663508</v>
      </c>
      <c r="CF29" s="42">
        <f t="shared" si="30"/>
        <v>13099400.341232227</v>
      </c>
      <c r="CG29" s="42">
        <f t="shared" si="31"/>
        <v>15097613.952606635</v>
      </c>
      <c r="CH29" s="42">
        <f t="shared" si="32"/>
        <v>15097613.952606635</v>
      </c>
      <c r="CI29" s="42">
        <f t="shared" si="33"/>
        <v>16873803.829383884</v>
      </c>
      <c r="CJ29" s="42">
        <f t="shared" si="34"/>
        <v>15985708.890995262</v>
      </c>
      <c r="CK29" s="42">
        <f t="shared" si="35"/>
        <v>15763685.156398103</v>
      </c>
      <c r="CL29" s="42">
        <f t="shared" si="36"/>
        <v>16207732.625592418</v>
      </c>
      <c r="CM29" s="42">
        <f t="shared" si="37"/>
        <v>17539875.033175357</v>
      </c>
      <c r="CN29" s="46"/>
      <c r="CO29" s="46"/>
      <c r="CP29" s="44">
        <f aca="true" t="shared" si="90" ref="CP29:CY30">$C29*AX29</f>
        <v>3315756.09478673</v>
      </c>
      <c r="CQ29" s="44">
        <f t="shared" si="90"/>
        <v>4188323.488151659</v>
      </c>
      <c r="CR29" s="44">
        <f t="shared" si="90"/>
        <v>4711863.924170616</v>
      </c>
      <c r="CS29" s="44">
        <f t="shared" si="90"/>
        <v>4711863.924170616</v>
      </c>
      <c r="CT29" s="44">
        <f t="shared" si="90"/>
        <v>5584431.317535546</v>
      </c>
      <c r="CU29" s="44">
        <f t="shared" si="90"/>
        <v>7678593.061611375</v>
      </c>
      <c r="CV29" s="44">
        <f t="shared" si="90"/>
        <v>8376646.976303318</v>
      </c>
      <c r="CW29" s="44">
        <f t="shared" si="90"/>
        <v>8551160.454976304</v>
      </c>
      <c r="CX29" s="44">
        <f t="shared" si="90"/>
        <v>8027620.018957347</v>
      </c>
      <c r="CY29" s="44">
        <f t="shared" si="90"/>
        <v>7329566.104265404</v>
      </c>
      <c r="CZ29" s="44">
        <f t="shared" si="58"/>
        <v>8027620.018957347</v>
      </c>
      <c r="DA29" s="44">
        <f t="shared" si="59"/>
        <v>8376646.976303318</v>
      </c>
      <c r="DB29" s="44">
        <f t="shared" si="60"/>
        <v>10296295.241706163</v>
      </c>
      <c r="DC29" s="44">
        <f t="shared" si="61"/>
        <v>11866916.549763033</v>
      </c>
      <c r="DD29" s="44">
        <f t="shared" si="62"/>
        <v>11866916.549763033</v>
      </c>
      <c r="DE29" s="44">
        <f t="shared" si="63"/>
        <v>11866916.549763033</v>
      </c>
      <c r="DF29" s="44">
        <f t="shared" si="64"/>
        <v>13263024.37914692</v>
      </c>
      <c r="DG29" s="44">
        <f t="shared" si="65"/>
        <v>12564970.464454977</v>
      </c>
      <c r="DH29" s="44">
        <f t="shared" si="66"/>
        <v>12390456.98578199</v>
      </c>
      <c r="DI29" s="44">
        <f t="shared" si="67"/>
        <v>12739483.943127962</v>
      </c>
      <c r="DJ29" s="47"/>
    </row>
    <row r="30" spans="1:114" ht="13.5">
      <c r="A30" s="42" t="s">
        <v>106</v>
      </c>
      <c r="B30" s="35" t="s">
        <v>157</v>
      </c>
      <c r="C30" s="42">
        <v>121</v>
      </c>
      <c r="D30" s="36">
        <v>2134.8436018957345</v>
      </c>
      <c r="E30" s="36">
        <v>1678.0142180094788</v>
      </c>
      <c r="F30" s="48">
        <v>210</v>
      </c>
      <c r="G30" s="48">
        <v>225</v>
      </c>
      <c r="H30" s="48">
        <v>284</v>
      </c>
      <c r="I30" s="48">
        <v>302</v>
      </c>
      <c r="J30" s="48">
        <v>373</v>
      </c>
      <c r="K30" s="48">
        <v>376</v>
      </c>
      <c r="L30" s="48">
        <v>366</v>
      </c>
      <c r="M30" s="48">
        <v>370</v>
      </c>
      <c r="N30" s="48">
        <v>347</v>
      </c>
      <c r="O30" s="48">
        <v>305</v>
      </c>
      <c r="P30" s="48">
        <v>291</v>
      </c>
      <c r="Q30" s="48">
        <v>313</v>
      </c>
      <c r="R30" s="48">
        <v>333</v>
      </c>
      <c r="S30" s="48">
        <v>402</v>
      </c>
      <c r="T30" s="48">
        <v>398</v>
      </c>
      <c r="U30" s="48">
        <v>384</v>
      </c>
      <c r="V30" s="48">
        <v>382</v>
      </c>
      <c r="W30" s="48">
        <v>376</v>
      </c>
      <c r="X30" s="48">
        <v>369</v>
      </c>
      <c r="Y30" s="48">
        <v>367</v>
      </c>
      <c r="Z30" s="35"/>
      <c r="AA30" s="40"/>
      <c r="AB30" s="40">
        <f t="shared" si="4"/>
        <v>448317.1563981043</v>
      </c>
      <c r="AC30" s="40">
        <f t="shared" si="5"/>
        <v>480339.81042654027</v>
      </c>
      <c r="AD30" s="40">
        <f t="shared" si="6"/>
        <v>606295.5829383886</v>
      </c>
      <c r="AE30" s="40">
        <f t="shared" si="7"/>
        <v>644722.7677725118</v>
      </c>
      <c r="AF30" s="40">
        <f t="shared" si="8"/>
        <v>796296.6635071089</v>
      </c>
      <c r="AG30" s="40">
        <f t="shared" si="9"/>
        <v>802701.1943127962</v>
      </c>
      <c r="AH30" s="40">
        <f t="shared" si="10"/>
        <v>781352.7582938388</v>
      </c>
      <c r="AI30" s="40">
        <f t="shared" si="11"/>
        <v>789892.1327014217</v>
      </c>
      <c r="AJ30" s="40">
        <f t="shared" si="12"/>
        <v>740790.7298578199</v>
      </c>
      <c r="AK30" s="40">
        <f t="shared" si="13"/>
        <v>651127.298578199</v>
      </c>
      <c r="AL30" s="40">
        <f t="shared" si="14"/>
        <v>621239.4881516588</v>
      </c>
      <c r="AM30" s="40">
        <f t="shared" si="15"/>
        <v>668206.047393365</v>
      </c>
      <c r="AN30" s="40">
        <f t="shared" si="16"/>
        <v>710902.9194312796</v>
      </c>
      <c r="AO30" s="40">
        <f t="shared" si="17"/>
        <v>858207.1279620853</v>
      </c>
      <c r="AP30" s="40">
        <f t="shared" si="18"/>
        <v>849667.7535545024</v>
      </c>
      <c r="AQ30" s="40">
        <f t="shared" si="19"/>
        <v>819779.9431279621</v>
      </c>
      <c r="AR30" s="40">
        <f t="shared" si="20"/>
        <v>815510.2559241706</v>
      </c>
      <c r="AS30" s="40">
        <f t="shared" si="21"/>
        <v>802701.1943127962</v>
      </c>
      <c r="AT30" s="40">
        <f t="shared" si="22"/>
        <v>787757.289099526</v>
      </c>
      <c r="AU30" s="40">
        <f t="shared" si="23"/>
        <v>783487.6018957346</v>
      </c>
      <c r="AV30" s="39"/>
      <c r="AW30" s="39"/>
      <c r="AX30" s="41">
        <f t="shared" si="88"/>
        <v>352382.9857819905</v>
      </c>
      <c r="AY30" s="41">
        <f t="shared" si="88"/>
        <v>377553.1990521327</v>
      </c>
      <c r="AZ30" s="41">
        <f t="shared" si="88"/>
        <v>476556.03791469196</v>
      </c>
      <c r="BA30" s="41">
        <f t="shared" si="88"/>
        <v>506760.2938388626</v>
      </c>
      <c r="BB30" s="41">
        <f t="shared" si="88"/>
        <v>625899.3033175356</v>
      </c>
      <c r="BC30" s="41">
        <f t="shared" si="88"/>
        <v>630933.3459715641</v>
      </c>
      <c r="BD30" s="41">
        <f t="shared" si="88"/>
        <v>614153.2037914692</v>
      </c>
      <c r="BE30" s="41">
        <f t="shared" si="88"/>
        <v>620865.2606635072</v>
      </c>
      <c r="BF30" s="41">
        <f t="shared" si="88"/>
        <v>582270.9336492892</v>
      </c>
      <c r="BG30" s="41">
        <f t="shared" si="88"/>
        <v>511794.336492891</v>
      </c>
      <c r="BH30" s="41">
        <f t="shared" si="88"/>
        <v>488302.13744075835</v>
      </c>
      <c r="BI30" s="41">
        <f t="shared" si="88"/>
        <v>525218.4502369668</v>
      </c>
      <c r="BJ30" s="41">
        <f t="shared" si="88"/>
        <v>558778.7345971564</v>
      </c>
      <c r="BK30" s="41">
        <f t="shared" si="86"/>
        <v>674561.7156398104</v>
      </c>
      <c r="BL30" s="41">
        <f>$E30*T30</f>
        <v>667849.6587677726</v>
      </c>
      <c r="BM30" s="41">
        <f t="shared" si="87"/>
        <v>667849.6587677726</v>
      </c>
      <c r="BN30" s="41">
        <f t="shared" si="87"/>
        <v>644357.4597156398</v>
      </c>
      <c r="BO30" s="41">
        <f t="shared" si="87"/>
        <v>641001.4312796209</v>
      </c>
      <c r="BP30" s="41">
        <f t="shared" si="87"/>
        <v>630933.3459715641</v>
      </c>
      <c r="BQ30" s="41">
        <f t="shared" si="87"/>
        <v>619187.2464454976</v>
      </c>
      <c r="BR30" s="46"/>
      <c r="BS30" s="33"/>
      <c r="BT30" s="42">
        <f t="shared" si="89"/>
        <v>54246375.92417061</v>
      </c>
      <c r="BU30" s="42">
        <f t="shared" si="89"/>
        <v>58121117.06161137</v>
      </c>
      <c r="BV30" s="42">
        <f t="shared" si="89"/>
        <v>73361765.53554502</v>
      </c>
      <c r="BW30" s="42">
        <f t="shared" si="89"/>
        <v>78011454.90047392</v>
      </c>
      <c r="BX30" s="42">
        <f t="shared" si="89"/>
        <v>96351896.28436019</v>
      </c>
      <c r="BY30" s="42">
        <f t="shared" si="89"/>
        <v>97126844.51184835</v>
      </c>
      <c r="BZ30" s="42">
        <f t="shared" si="89"/>
        <v>94543683.7535545</v>
      </c>
      <c r="CA30" s="42">
        <f t="shared" si="89"/>
        <v>95576948.05687203</v>
      </c>
      <c r="CB30" s="42">
        <f t="shared" si="89"/>
        <v>89635678.3127962</v>
      </c>
      <c r="CC30" s="42">
        <f t="shared" si="89"/>
        <v>78786403.12796208</v>
      </c>
      <c r="CD30" s="42">
        <f t="shared" si="28"/>
        <v>75169978.06635071</v>
      </c>
      <c r="CE30" s="42">
        <f t="shared" si="29"/>
        <v>80852931.73459716</v>
      </c>
      <c r="CF30" s="42">
        <f t="shared" si="30"/>
        <v>86019253.25118484</v>
      </c>
      <c r="CG30" s="42">
        <f t="shared" si="31"/>
        <v>103843062.48341233</v>
      </c>
      <c r="CH30" s="42">
        <f t="shared" si="32"/>
        <v>102809798.1800948</v>
      </c>
      <c r="CI30" s="42">
        <f t="shared" si="33"/>
        <v>99193373.11848341</v>
      </c>
      <c r="CJ30" s="42">
        <f t="shared" si="34"/>
        <v>98676740.96682464</v>
      </c>
      <c r="CK30" s="42">
        <f t="shared" si="35"/>
        <v>97126844.51184835</v>
      </c>
      <c r="CL30" s="42">
        <f t="shared" si="36"/>
        <v>95318631.98104265</v>
      </c>
      <c r="CM30" s="42">
        <f t="shared" si="37"/>
        <v>94801999.82938388</v>
      </c>
      <c r="CN30" s="46"/>
      <c r="CO30" s="46"/>
      <c r="CP30" s="44">
        <f t="shared" si="90"/>
        <v>42638341.279620856</v>
      </c>
      <c r="CQ30" s="44">
        <f t="shared" si="90"/>
        <v>45683937.08530806</v>
      </c>
      <c r="CR30" s="44">
        <f t="shared" si="90"/>
        <v>57663280.587677725</v>
      </c>
      <c r="CS30" s="44">
        <f t="shared" si="90"/>
        <v>61317995.554502375</v>
      </c>
      <c r="CT30" s="44">
        <f t="shared" si="90"/>
        <v>75733815.7014218</v>
      </c>
      <c r="CU30" s="44">
        <f t="shared" si="90"/>
        <v>76342934.86255926</v>
      </c>
      <c r="CV30" s="44">
        <f t="shared" si="90"/>
        <v>74312537.65876777</v>
      </c>
      <c r="CW30" s="44">
        <f t="shared" si="90"/>
        <v>75124696.54028437</v>
      </c>
      <c r="CX30" s="44">
        <f t="shared" si="90"/>
        <v>70454782.971564</v>
      </c>
      <c r="CY30" s="44">
        <f t="shared" si="90"/>
        <v>61927114.715639815</v>
      </c>
      <c r="CZ30" s="44">
        <f t="shared" si="58"/>
        <v>59084558.63033176</v>
      </c>
      <c r="DA30" s="44">
        <f t="shared" si="59"/>
        <v>63551432.47867299</v>
      </c>
      <c r="DB30" s="44">
        <f t="shared" si="60"/>
        <v>67612226.88625592</v>
      </c>
      <c r="DC30" s="44">
        <f t="shared" si="61"/>
        <v>81621967.59241706</v>
      </c>
      <c r="DD30" s="44">
        <f t="shared" si="62"/>
        <v>80809808.71090049</v>
      </c>
      <c r="DE30" s="44">
        <f t="shared" si="63"/>
        <v>80809808.71090049</v>
      </c>
      <c r="DF30" s="44">
        <f t="shared" si="64"/>
        <v>77967252.62559243</v>
      </c>
      <c r="DG30" s="44">
        <f t="shared" si="65"/>
        <v>77561173.18483412</v>
      </c>
      <c r="DH30" s="44">
        <f t="shared" si="66"/>
        <v>76342934.86255926</v>
      </c>
      <c r="DI30" s="44">
        <f t="shared" si="67"/>
        <v>74921656.8199052</v>
      </c>
      <c r="DJ30" s="47"/>
    </row>
    <row r="31" spans="1:114" ht="13.5">
      <c r="A31" s="42" t="s">
        <v>110</v>
      </c>
      <c r="B31" s="35" t="s">
        <v>157</v>
      </c>
      <c r="C31" s="42">
        <v>95</v>
      </c>
      <c r="D31" s="35">
        <v>2400</v>
      </c>
      <c r="E31" s="35">
        <v>1600</v>
      </c>
      <c r="F31" s="39">
        <v>72</v>
      </c>
      <c r="G31" s="39">
        <v>86</v>
      </c>
      <c r="H31" s="39">
        <v>123</v>
      </c>
      <c r="I31" s="39">
        <v>123</v>
      </c>
      <c r="J31" s="39">
        <v>125</v>
      </c>
      <c r="K31" s="42">
        <v>126</v>
      </c>
      <c r="L31" s="42">
        <v>127</v>
      </c>
      <c r="M31" s="39">
        <v>127</v>
      </c>
      <c r="N31" s="39">
        <v>122</v>
      </c>
      <c r="O31" s="39">
        <v>108</v>
      </c>
      <c r="P31" s="39">
        <v>78</v>
      </c>
      <c r="Q31" s="39">
        <v>46</v>
      </c>
      <c r="R31" s="39">
        <v>20</v>
      </c>
      <c r="S31" s="39">
        <v>8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5" t="s">
        <v>110</v>
      </c>
      <c r="AA31" s="40"/>
      <c r="AB31" s="40">
        <f t="shared" si="4"/>
        <v>172800</v>
      </c>
      <c r="AC31" s="40">
        <f t="shared" si="5"/>
        <v>206400</v>
      </c>
      <c r="AD31" s="40">
        <f t="shared" si="6"/>
        <v>295200</v>
      </c>
      <c r="AE31" s="40">
        <f t="shared" si="7"/>
        <v>295200</v>
      </c>
      <c r="AF31" s="40">
        <f t="shared" si="8"/>
        <v>300000</v>
      </c>
      <c r="AG31" s="40">
        <f t="shared" si="9"/>
        <v>302400</v>
      </c>
      <c r="AH31" s="40">
        <f t="shared" si="10"/>
        <v>304800</v>
      </c>
      <c r="AI31" s="40">
        <f t="shared" si="11"/>
        <v>304800</v>
      </c>
      <c r="AJ31" s="40">
        <f t="shared" si="12"/>
        <v>292800</v>
      </c>
      <c r="AK31" s="40">
        <f t="shared" si="13"/>
        <v>259200</v>
      </c>
      <c r="AL31" s="40">
        <f t="shared" si="14"/>
        <v>187200</v>
      </c>
      <c r="AM31" s="40">
        <f t="shared" si="15"/>
        <v>110400</v>
      </c>
      <c r="AN31" s="40">
        <f t="shared" si="16"/>
        <v>48000</v>
      </c>
      <c r="AO31" s="40">
        <f t="shared" si="17"/>
        <v>19200</v>
      </c>
      <c r="AP31" s="40">
        <f t="shared" si="18"/>
        <v>0</v>
      </c>
      <c r="AQ31" s="40">
        <f t="shared" si="19"/>
        <v>0</v>
      </c>
      <c r="AR31" s="40">
        <f t="shared" si="20"/>
        <v>0</v>
      </c>
      <c r="AS31" s="40">
        <f t="shared" si="21"/>
        <v>0</v>
      </c>
      <c r="AT31" s="40">
        <f t="shared" si="22"/>
        <v>0</v>
      </c>
      <c r="AU31" s="40">
        <f t="shared" si="23"/>
        <v>0</v>
      </c>
      <c r="AV31" s="39"/>
      <c r="AW31" s="39"/>
      <c r="AX31" s="41">
        <f t="shared" si="24"/>
        <v>115200</v>
      </c>
      <c r="AY31" s="41">
        <f t="shared" si="68"/>
        <v>137600</v>
      </c>
      <c r="AZ31" s="41">
        <f t="shared" si="69"/>
        <v>196800</v>
      </c>
      <c r="BA31" s="41">
        <f t="shared" si="70"/>
        <v>196800</v>
      </c>
      <c r="BB31" s="41">
        <f t="shared" si="71"/>
        <v>200000</v>
      </c>
      <c r="BC31" s="41">
        <f t="shared" si="72"/>
        <v>201600</v>
      </c>
      <c r="BD31" s="41">
        <f t="shared" si="73"/>
        <v>203200</v>
      </c>
      <c r="BE31" s="41">
        <f t="shared" si="74"/>
        <v>203200</v>
      </c>
      <c r="BF31" s="41">
        <f t="shared" si="75"/>
        <v>195200</v>
      </c>
      <c r="BG31" s="41">
        <f t="shared" si="38"/>
        <v>172800</v>
      </c>
      <c r="BH31" s="41">
        <f t="shared" si="39"/>
        <v>124800</v>
      </c>
      <c r="BI31" s="41">
        <f t="shared" si="40"/>
        <v>73600</v>
      </c>
      <c r="BJ31" s="41">
        <f t="shared" si="41"/>
        <v>32000</v>
      </c>
      <c r="BK31" s="41">
        <f t="shared" si="86"/>
        <v>12800</v>
      </c>
      <c r="BL31" s="41">
        <f t="shared" si="43"/>
        <v>0</v>
      </c>
      <c r="BM31" s="41">
        <f t="shared" si="44"/>
        <v>0</v>
      </c>
      <c r="BN31" s="41">
        <f t="shared" si="45"/>
        <v>0</v>
      </c>
      <c r="BO31" s="41">
        <f t="shared" si="46"/>
        <v>0</v>
      </c>
      <c r="BP31" s="41">
        <f t="shared" si="47"/>
        <v>0</v>
      </c>
      <c r="BQ31" s="41">
        <f t="shared" si="48"/>
        <v>0</v>
      </c>
      <c r="BR31" s="46"/>
      <c r="BS31" s="33"/>
      <c r="BT31" s="42">
        <f t="shared" si="25"/>
        <v>16416000</v>
      </c>
      <c r="BU31" s="42">
        <f t="shared" si="49"/>
        <v>19608000</v>
      </c>
      <c r="BV31" s="42">
        <f t="shared" si="50"/>
        <v>28044000</v>
      </c>
      <c r="BW31" s="42">
        <f t="shared" si="51"/>
        <v>28044000</v>
      </c>
      <c r="BX31" s="42">
        <f t="shared" si="52"/>
        <v>28500000</v>
      </c>
      <c r="BY31" s="42">
        <f t="shared" si="53"/>
        <v>28728000</v>
      </c>
      <c r="BZ31" s="42">
        <f t="shared" si="54"/>
        <v>28956000</v>
      </c>
      <c r="CA31" s="42">
        <f t="shared" si="55"/>
        <v>28956000</v>
      </c>
      <c r="CB31" s="42">
        <f t="shared" si="56"/>
        <v>27816000</v>
      </c>
      <c r="CC31" s="42">
        <f t="shared" si="27"/>
        <v>24624000</v>
      </c>
      <c r="CD31" s="42">
        <f t="shared" si="28"/>
        <v>17784000</v>
      </c>
      <c r="CE31" s="42">
        <f t="shared" si="29"/>
        <v>10488000</v>
      </c>
      <c r="CF31" s="42">
        <f t="shared" si="30"/>
        <v>4560000</v>
      </c>
      <c r="CG31" s="42">
        <f t="shared" si="31"/>
        <v>1824000</v>
      </c>
      <c r="CH31" s="42">
        <f t="shared" si="32"/>
        <v>0</v>
      </c>
      <c r="CI31" s="42">
        <f t="shared" si="33"/>
        <v>0</v>
      </c>
      <c r="CJ31" s="42">
        <f t="shared" si="34"/>
        <v>0</v>
      </c>
      <c r="CK31" s="42">
        <f t="shared" si="35"/>
        <v>0</v>
      </c>
      <c r="CL31" s="42">
        <f t="shared" si="36"/>
        <v>0</v>
      </c>
      <c r="CM31" s="42">
        <f t="shared" si="37"/>
        <v>0</v>
      </c>
      <c r="CN31" s="46"/>
      <c r="CO31" s="46"/>
      <c r="CP31" s="44">
        <f t="shared" si="26"/>
        <v>10944000</v>
      </c>
      <c r="CQ31" s="44">
        <f t="shared" si="76"/>
        <v>13072000</v>
      </c>
      <c r="CR31" s="44">
        <f t="shared" si="77"/>
        <v>18696000</v>
      </c>
      <c r="CS31" s="44">
        <f t="shared" si="78"/>
        <v>18696000</v>
      </c>
      <c r="CT31" s="44">
        <f t="shared" si="79"/>
        <v>19000000</v>
      </c>
      <c r="CU31" s="44">
        <f t="shared" si="80"/>
        <v>19152000</v>
      </c>
      <c r="CV31" s="44">
        <f t="shared" si="81"/>
        <v>19304000</v>
      </c>
      <c r="CW31" s="44">
        <f t="shared" si="82"/>
        <v>19304000</v>
      </c>
      <c r="CX31" s="44">
        <f t="shared" si="83"/>
        <v>18544000</v>
      </c>
      <c r="CY31" s="44">
        <f t="shared" si="57"/>
        <v>16416000</v>
      </c>
      <c r="CZ31" s="44">
        <f t="shared" si="58"/>
        <v>11856000</v>
      </c>
      <c r="DA31" s="44">
        <f t="shared" si="59"/>
        <v>6992000</v>
      </c>
      <c r="DB31" s="44">
        <f t="shared" si="60"/>
        <v>3040000</v>
      </c>
      <c r="DC31" s="44">
        <f t="shared" si="61"/>
        <v>1216000</v>
      </c>
      <c r="DD31" s="44">
        <f t="shared" si="62"/>
        <v>0</v>
      </c>
      <c r="DE31" s="44">
        <f t="shared" si="63"/>
        <v>0</v>
      </c>
      <c r="DF31" s="44">
        <f t="shared" si="64"/>
        <v>0</v>
      </c>
      <c r="DG31" s="44">
        <f t="shared" si="65"/>
        <v>0</v>
      </c>
      <c r="DH31" s="44">
        <f t="shared" si="66"/>
        <v>0</v>
      </c>
      <c r="DI31" s="44">
        <f t="shared" si="67"/>
        <v>0</v>
      </c>
      <c r="DJ31" s="47"/>
    </row>
    <row r="32" spans="1:114" ht="13.5">
      <c r="A32" s="42" t="s">
        <v>112</v>
      </c>
      <c r="B32" s="35" t="s">
        <v>157</v>
      </c>
      <c r="C32" s="42">
        <v>290</v>
      </c>
      <c r="D32" s="36">
        <v>2320</v>
      </c>
      <c r="E32" s="36">
        <v>1350</v>
      </c>
      <c r="F32" s="39">
        <v>10</v>
      </c>
      <c r="G32" s="39">
        <v>15</v>
      </c>
      <c r="H32" s="39">
        <v>30</v>
      </c>
      <c r="I32" s="39">
        <v>42</v>
      </c>
      <c r="J32" s="39">
        <v>49</v>
      </c>
      <c r="K32" s="42">
        <v>59</v>
      </c>
      <c r="L32" s="42">
        <v>74</v>
      </c>
      <c r="M32" s="39">
        <v>85</v>
      </c>
      <c r="N32" s="39">
        <v>85</v>
      </c>
      <c r="O32" s="39">
        <v>93</v>
      </c>
      <c r="P32" s="39">
        <v>89</v>
      </c>
      <c r="Q32" s="39">
        <v>103</v>
      </c>
      <c r="R32" s="39">
        <v>90</v>
      </c>
      <c r="S32" s="39">
        <v>103</v>
      </c>
      <c r="T32" s="39">
        <v>109</v>
      </c>
      <c r="U32" s="39">
        <v>117</v>
      </c>
      <c r="V32" s="39">
        <v>114</v>
      </c>
      <c r="W32" s="39">
        <v>117</v>
      </c>
      <c r="X32" s="39">
        <v>106</v>
      </c>
      <c r="Y32" s="39">
        <v>116</v>
      </c>
      <c r="Z32" s="35" t="s">
        <v>112</v>
      </c>
      <c r="AA32" s="40"/>
      <c r="AB32" s="40">
        <f t="shared" si="4"/>
        <v>23200</v>
      </c>
      <c r="AC32" s="40">
        <f t="shared" si="5"/>
        <v>34800</v>
      </c>
      <c r="AD32" s="40">
        <f t="shared" si="6"/>
        <v>69600</v>
      </c>
      <c r="AE32" s="40">
        <f t="shared" si="7"/>
        <v>97440</v>
      </c>
      <c r="AF32" s="40">
        <f t="shared" si="8"/>
        <v>113680</v>
      </c>
      <c r="AG32" s="40">
        <f t="shared" si="9"/>
        <v>136880</v>
      </c>
      <c r="AH32" s="40">
        <f t="shared" si="10"/>
        <v>171680</v>
      </c>
      <c r="AI32" s="40">
        <f t="shared" si="11"/>
        <v>197200</v>
      </c>
      <c r="AJ32" s="40">
        <f t="shared" si="12"/>
        <v>197200</v>
      </c>
      <c r="AK32" s="40">
        <f t="shared" si="13"/>
        <v>215760</v>
      </c>
      <c r="AL32" s="40">
        <f t="shared" si="14"/>
        <v>206480</v>
      </c>
      <c r="AM32" s="40">
        <f t="shared" si="15"/>
        <v>238960</v>
      </c>
      <c r="AN32" s="40">
        <f t="shared" si="16"/>
        <v>208800</v>
      </c>
      <c r="AO32" s="40">
        <f t="shared" si="17"/>
        <v>238960</v>
      </c>
      <c r="AP32" s="40">
        <f t="shared" si="18"/>
        <v>252880</v>
      </c>
      <c r="AQ32" s="40">
        <f t="shared" si="19"/>
        <v>271440</v>
      </c>
      <c r="AR32" s="40">
        <f t="shared" si="20"/>
        <v>264480</v>
      </c>
      <c r="AS32" s="40">
        <f t="shared" si="21"/>
        <v>271440</v>
      </c>
      <c r="AT32" s="40">
        <f t="shared" si="22"/>
        <v>245920</v>
      </c>
      <c r="AU32" s="40">
        <f t="shared" si="23"/>
        <v>269120</v>
      </c>
      <c r="AV32" s="39"/>
      <c r="AW32" s="39"/>
      <c r="AX32" s="41">
        <f t="shared" si="24"/>
        <v>13500</v>
      </c>
      <c r="AY32" s="41">
        <f t="shared" si="68"/>
        <v>20250</v>
      </c>
      <c r="AZ32" s="41">
        <f t="shared" si="69"/>
        <v>40500</v>
      </c>
      <c r="BA32" s="41">
        <f t="shared" si="70"/>
        <v>56700</v>
      </c>
      <c r="BB32" s="41">
        <f t="shared" si="71"/>
        <v>66150</v>
      </c>
      <c r="BC32" s="41">
        <f t="shared" si="72"/>
        <v>79650</v>
      </c>
      <c r="BD32" s="41">
        <f t="shared" si="73"/>
        <v>99900</v>
      </c>
      <c r="BE32" s="41">
        <f t="shared" si="74"/>
        <v>114750</v>
      </c>
      <c r="BF32" s="41">
        <f t="shared" si="75"/>
        <v>114750</v>
      </c>
      <c r="BG32" s="41">
        <f t="shared" si="38"/>
        <v>125550</v>
      </c>
      <c r="BH32" s="41">
        <f t="shared" si="39"/>
        <v>120150</v>
      </c>
      <c r="BI32" s="41">
        <f t="shared" si="40"/>
        <v>139050</v>
      </c>
      <c r="BJ32" s="41">
        <f t="shared" si="41"/>
        <v>121500</v>
      </c>
      <c r="BK32" s="41">
        <f t="shared" si="86"/>
        <v>139050</v>
      </c>
      <c r="BL32" s="41">
        <f t="shared" si="43"/>
        <v>147150</v>
      </c>
      <c r="BM32" s="41">
        <f t="shared" si="44"/>
        <v>157950</v>
      </c>
      <c r="BN32" s="41">
        <f t="shared" si="45"/>
        <v>153900</v>
      </c>
      <c r="BO32" s="41">
        <f t="shared" si="46"/>
        <v>157950</v>
      </c>
      <c r="BP32" s="41">
        <f t="shared" si="47"/>
        <v>143100</v>
      </c>
      <c r="BQ32" s="41">
        <f t="shared" si="48"/>
        <v>156600</v>
      </c>
      <c r="BR32" s="46"/>
      <c r="BS32" s="33"/>
      <c r="BT32" s="42">
        <f t="shared" si="25"/>
        <v>6728000</v>
      </c>
      <c r="BU32" s="42">
        <f t="shared" si="49"/>
        <v>10092000</v>
      </c>
      <c r="BV32" s="42">
        <f t="shared" si="50"/>
        <v>20184000</v>
      </c>
      <c r="BW32" s="42">
        <f t="shared" si="51"/>
        <v>28257600</v>
      </c>
      <c r="BX32" s="42">
        <f t="shared" si="52"/>
        <v>32967200</v>
      </c>
      <c r="BY32" s="42">
        <f t="shared" si="53"/>
        <v>39695200</v>
      </c>
      <c r="BZ32" s="42">
        <f t="shared" si="54"/>
        <v>49787200</v>
      </c>
      <c r="CA32" s="42">
        <f t="shared" si="55"/>
        <v>57188000</v>
      </c>
      <c r="CB32" s="42">
        <f t="shared" si="56"/>
        <v>57188000</v>
      </c>
      <c r="CC32" s="42">
        <f t="shared" si="27"/>
        <v>62570400</v>
      </c>
      <c r="CD32" s="42">
        <f t="shared" si="28"/>
        <v>59879200</v>
      </c>
      <c r="CE32" s="42">
        <f t="shared" si="29"/>
        <v>69298400</v>
      </c>
      <c r="CF32" s="42">
        <f t="shared" si="30"/>
        <v>60552000</v>
      </c>
      <c r="CG32" s="42">
        <f t="shared" si="31"/>
        <v>69298400</v>
      </c>
      <c r="CH32" s="42">
        <f t="shared" si="32"/>
        <v>73335200</v>
      </c>
      <c r="CI32" s="42">
        <f t="shared" si="33"/>
        <v>78717600</v>
      </c>
      <c r="CJ32" s="42">
        <f t="shared" si="34"/>
        <v>76699200</v>
      </c>
      <c r="CK32" s="42">
        <f t="shared" si="35"/>
        <v>78717600</v>
      </c>
      <c r="CL32" s="42">
        <f t="shared" si="36"/>
        <v>71316800</v>
      </c>
      <c r="CM32" s="42">
        <f t="shared" si="37"/>
        <v>78044800</v>
      </c>
      <c r="CN32" s="46"/>
      <c r="CO32" s="46"/>
      <c r="CP32" s="44">
        <f t="shared" si="26"/>
        <v>3915000</v>
      </c>
      <c r="CQ32" s="44">
        <f t="shared" si="76"/>
        <v>5872500</v>
      </c>
      <c r="CR32" s="44">
        <f t="shared" si="77"/>
        <v>11745000</v>
      </c>
      <c r="CS32" s="44">
        <f t="shared" si="78"/>
        <v>16443000</v>
      </c>
      <c r="CT32" s="44">
        <f t="shared" si="79"/>
        <v>19183500</v>
      </c>
      <c r="CU32" s="44">
        <f t="shared" si="80"/>
        <v>23098500</v>
      </c>
      <c r="CV32" s="44">
        <f t="shared" si="81"/>
        <v>28971000</v>
      </c>
      <c r="CW32" s="44">
        <f t="shared" si="82"/>
        <v>33277500</v>
      </c>
      <c r="CX32" s="44">
        <f t="shared" si="83"/>
        <v>33277500</v>
      </c>
      <c r="CY32" s="44">
        <f t="shared" si="57"/>
        <v>36409500</v>
      </c>
      <c r="CZ32" s="44">
        <f t="shared" si="58"/>
        <v>34843500</v>
      </c>
      <c r="DA32" s="44">
        <f t="shared" si="59"/>
        <v>40324500</v>
      </c>
      <c r="DB32" s="44">
        <f t="shared" si="60"/>
        <v>35235000</v>
      </c>
      <c r="DC32" s="44">
        <f t="shared" si="61"/>
        <v>40324500</v>
      </c>
      <c r="DD32" s="44">
        <f t="shared" si="62"/>
        <v>42673500</v>
      </c>
      <c r="DE32" s="44">
        <f t="shared" si="63"/>
        <v>45805500</v>
      </c>
      <c r="DF32" s="44">
        <f t="shared" si="64"/>
        <v>44631000</v>
      </c>
      <c r="DG32" s="44">
        <f t="shared" si="65"/>
        <v>45805500</v>
      </c>
      <c r="DH32" s="44">
        <f t="shared" si="66"/>
        <v>41499000</v>
      </c>
      <c r="DI32" s="44">
        <f t="shared" si="67"/>
        <v>45414000</v>
      </c>
      <c r="DJ32" s="47"/>
    </row>
    <row r="33" spans="1:114" ht="13.5">
      <c r="A33" s="42" t="s">
        <v>113</v>
      </c>
      <c r="B33" s="35" t="s">
        <v>157</v>
      </c>
      <c r="C33" s="42">
        <v>300</v>
      </c>
      <c r="D33" s="36">
        <v>4200.533333333334</v>
      </c>
      <c r="E33" s="36">
        <v>713.2666666666667</v>
      </c>
      <c r="F33" s="39">
        <v>19</v>
      </c>
      <c r="G33" s="39">
        <v>18</v>
      </c>
      <c r="H33" s="39">
        <v>25</v>
      </c>
      <c r="I33" s="39">
        <v>28</v>
      </c>
      <c r="J33" s="39">
        <v>26</v>
      </c>
      <c r="K33" s="42">
        <v>29</v>
      </c>
      <c r="L33" s="42">
        <v>31</v>
      </c>
      <c r="M33" s="39">
        <v>30</v>
      </c>
      <c r="N33" s="39">
        <v>30</v>
      </c>
      <c r="O33" s="39">
        <v>32</v>
      </c>
      <c r="P33" s="39">
        <v>20</v>
      </c>
      <c r="Q33" s="39">
        <v>7</v>
      </c>
      <c r="R33" s="39">
        <v>2</v>
      </c>
      <c r="S33" s="39">
        <v>0</v>
      </c>
      <c r="T33" s="39">
        <v>0</v>
      </c>
      <c r="U33" s="39">
        <v>0</v>
      </c>
      <c r="V33" s="39">
        <v>0</v>
      </c>
      <c r="W33" s="39">
        <v>0</v>
      </c>
      <c r="X33" s="39">
        <v>0</v>
      </c>
      <c r="Y33" s="39">
        <v>0</v>
      </c>
      <c r="Z33" s="35" t="s">
        <v>113</v>
      </c>
      <c r="AA33" s="40"/>
      <c r="AB33" s="40">
        <f t="shared" si="4"/>
        <v>79810.13333333335</v>
      </c>
      <c r="AC33" s="40">
        <f t="shared" si="5"/>
        <v>75609.6</v>
      </c>
      <c r="AD33" s="40">
        <f t="shared" si="6"/>
        <v>105013.33333333334</v>
      </c>
      <c r="AE33" s="40">
        <f t="shared" si="7"/>
        <v>117614.93333333335</v>
      </c>
      <c r="AF33" s="40">
        <f t="shared" si="8"/>
        <v>109213.86666666668</v>
      </c>
      <c r="AG33" s="40">
        <f t="shared" si="9"/>
        <v>121815.46666666667</v>
      </c>
      <c r="AH33" s="40">
        <f t="shared" si="10"/>
        <v>130216.53333333334</v>
      </c>
      <c r="AI33" s="40">
        <f t="shared" si="11"/>
        <v>126016.00000000001</v>
      </c>
      <c r="AJ33" s="40">
        <f t="shared" si="12"/>
        <v>126016.00000000001</v>
      </c>
      <c r="AK33" s="40">
        <f t="shared" si="13"/>
        <v>134417.06666666668</v>
      </c>
      <c r="AL33" s="40">
        <f t="shared" si="14"/>
        <v>84010.66666666667</v>
      </c>
      <c r="AM33" s="40">
        <f t="shared" si="15"/>
        <v>29403.733333333337</v>
      </c>
      <c r="AN33" s="40">
        <f t="shared" si="16"/>
        <v>8401.066666666668</v>
      </c>
      <c r="AO33" s="40">
        <f t="shared" si="17"/>
        <v>0</v>
      </c>
      <c r="AP33" s="40">
        <f t="shared" si="18"/>
        <v>0</v>
      </c>
      <c r="AQ33" s="40">
        <f t="shared" si="19"/>
        <v>0</v>
      </c>
      <c r="AR33" s="40">
        <f t="shared" si="20"/>
        <v>0</v>
      </c>
      <c r="AS33" s="40">
        <f t="shared" si="21"/>
        <v>0</v>
      </c>
      <c r="AT33" s="40">
        <f t="shared" si="22"/>
        <v>0</v>
      </c>
      <c r="AU33" s="40">
        <f t="shared" si="23"/>
        <v>0</v>
      </c>
      <c r="AV33" s="39"/>
      <c r="AW33" s="39"/>
      <c r="AX33" s="41">
        <f t="shared" si="24"/>
        <v>13552.066666666666</v>
      </c>
      <c r="AY33" s="41">
        <f t="shared" si="68"/>
        <v>12838.8</v>
      </c>
      <c r="AZ33" s="41">
        <f t="shared" si="69"/>
        <v>17831.666666666668</v>
      </c>
      <c r="BA33" s="41">
        <f t="shared" si="70"/>
        <v>19971.466666666667</v>
      </c>
      <c r="BB33" s="41">
        <f t="shared" si="71"/>
        <v>18544.933333333334</v>
      </c>
      <c r="BC33" s="41">
        <f t="shared" si="72"/>
        <v>20684.733333333334</v>
      </c>
      <c r="BD33" s="41">
        <f t="shared" si="73"/>
        <v>22111.266666666666</v>
      </c>
      <c r="BE33" s="41">
        <f t="shared" si="74"/>
        <v>21398</v>
      </c>
      <c r="BF33" s="41">
        <f t="shared" si="75"/>
        <v>21398</v>
      </c>
      <c r="BG33" s="41">
        <f t="shared" si="38"/>
        <v>22824.533333333333</v>
      </c>
      <c r="BH33" s="41">
        <f t="shared" si="39"/>
        <v>14265.333333333332</v>
      </c>
      <c r="BI33" s="41">
        <f t="shared" si="40"/>
        <v>4992.866666666667</v>
      </c>
      <c r="BJ33" s="41">
        <f t="shared" si="41"/>
        <v>1426.5333333333333</v>
      </c>
      <c r="BK33" s="41">
        <f t="shared" si="86"/>
        <v>0</v>
      </c>
      <c r="BL33" s="41">
        <f t="shared" si="43"/>
        <v>0</v>
      </c>
      <c r="BM33" s="41">
        <f t="shared" si="44"/>
        <v>0</v>
      </c>
      <c r="BN33" s="41">
        <f t="shared" si="45"/>
        <v>0</v>
      </c>
      <c r="BO33" s="41">
        <f t="shared" si="46"/>
        <v>0</v>
      </c>
      <c r="BP33" s="41">
        <f t="shared" si="47"/>
        <v>0</v>
      </c>
      <c r="BQ33" s="41">
        <f t="shared" si="48"/>
        <v>0</v>
      </c>
      <c r="BR33" s="46"/>
      <c r="BS33" s="33"/>
      <c r="BT33" s="42">
        <f t="shared" si="25"/>
        <v>23943040.000000004</v>
      </c>
      <c r="BU33" s="42">
        <f t="shared" si="49"/>
        <v>22682880</v>
      </c>
      <c r="BV33" s="42">
        <f t="shared" si="50"/>
        <v>31504000.000000004</v>
      </c>
      <c r="BW33" s="42">
        <f t="shared" si="51"/>
        <v>35284480.00000001</v>
      </c>
      <c r="BX33" s="42">
        <f t="shared" si="52"/>
        <v>32764160.000000004</v>
      </c>
      <c r="BY33" s="42">
        <f t="shared" si="53"/>
        <v>36544640</v>
      </c>
      <c r="BZ33" s="42">
        <f t="shared" si="54"/>
        <v>39064960</v>
      </c>
      <c r="CA33" s="42">
        <f t="shared" si="55"/>
        <v>37804800.00000001</v>
      </c>
      <c r="CB33" s="42">
        <f t="shared" si="56"/>
        <v>37804800.00000001</v>
      </c>
      <c r="CC33" s="42">
        <f t="shared" si="27"/>
        <v>40325120.00000001</v>
      </c>
      <c r="CD33" s="42">
        <f t="shared" si="28"/>
        <v>25203200</v>
      </c>
      <c r="CE33" s="42">
        <f t="shared" si="29"/>
        <v>8821120.000000002</v>
      </c>
      <c r="CF33" s="42">
        <f t="shared" si="30"/>
        <v>2520320.0000000005</v>
      </c>
      <c r="CG33" s="42">
        <f t="shared" si="31"/>
        <v>0</v>
      </c>
      <c r="CH33" s="42">
        <f t="shared" si="32"/>
        <v>0</v>
      </c>
      <c r="CI33" s="42">
        <f t="shared" si="33"/>
        <v>0</v>
      </c>
      <c r="CJ33" s="42">
        <f t="shared" si="34"/>
        <v>0</v>
      </c>
      <c r="CK33" s="42">
        <f t="shared" si="35"/>
        <v>0</v>
      </c>
      <c r="CL33" s="42">
        <f t="shared" si="36"/>
        <v>0</v>
      </c>
      <c r="CM33" s="42">
        <f t="shared" si="37"/>
        <v>0</v>
      </c>
      <c r="CN33" s="46"/>
      <c r="CO33" s="46"/>
      <c r="CP33" s="44">
        <f t="shared" si="26"/>
        <v>4065619.9999999995</v>
      </c>
      <c r="CQ33" s="44">
        <f t="shared" si="76"/>
        <v>3851640</v>
      </c>
      <c r="CR33" s="44">
        <f t="shared" si="77"/>
        <v>5349500</v>
      </c>
      <c r="CS33" s="44">
        <f t="shared" si="78"/>
        <v>5991440</v>
      </c>
      <c r="CT33" s="44">
        <f t="shared" si="79"/>
        <v>5563480</v>
      </c>
      <c r="CU33" s="44">
        <f t="shared" si="80"/>
        <v>6205420</v>
      </c>
      <c r="CV33" s="44">
        <f t="shared" si="81"/>
        <v>6633380</v>
      </c>
      <c r="CW33" s="44">
        <f t="shared" si="82"/>
        <v>6419400</v>
      </c>
      <c r="CX33" s="44">
        <f t="shared" si="83"/>
        <v>6419400</v>
      </c>
      <c r="CY33" s="44">
        <f t="shared" si="57"/>
        <v>6847360</v>
      </c>
      <c r="CZ33" s="44">
        <f t="shared" si="58"/>
        <v>4279600</v>
      </c>
      <c r="DA33" s="44">
        <f t="shared" si="59"/>
        <v>1497860</v>
      </c>
      <c r="DB33" s="44">
        <f t="shared" si="60"/>
        <v>427960</v>
      </c>
      <c r="DC33" s="44">
        <f t="shared" si="61"/>
        <v>0</v>
      </c>
      <c r="DD33" s="44">
        <f t="shared" si="62"/>
        <v>0</v>
      </c>
      <c r="DE33" s="44">
        <f t="shared" si="63"/>
        <v>0</v>
      </c>
      <c r="DF33" s="44">
        <f t="shared" si="64"/>
        <v>0</v>
      </c>
      <c r="DG33" s="44">
        <f t="shared" si="65"/>
        <v>0</v>
      </c>
      <c r="DH33" s="44">
        <f t="shared" si="66"/>
        <v>0</v>
      </c>
      <c r="DI33" s="44">
        <f t="shared" si="67"/>
        <v>0</v>
      </c>
      <c r="DJ33" s="47"/>
    </row>
    <row r="34" spans="1:114" ht="13.5">
      <c r="A34" s="42" t="s">
        <v>114</v>
      </c>
      <c r="B34" s="35" t="s">
        <v>157</v>
      </c>
      <c r="C34" s="42">
        <v>141</v>
      </c>
      <c r="D34" s="36">
        <v>2664.266055045872</v>
      </c>
      <c r="E34" s="36">
        <v>1475.1522935779817</v>
      </c>
      <c r="F34" s="39">
        <v>454</v>
      </c>
      <c r="G34" s="39">
        <v>482</v>
      </c>
      <c r="H34" s="39">
        <v>533</v>
      </c>
      <c r="I34" s="39">
        <v>532</v>
      </c>
      <c r="J34" s="39">
        <v>505</v>
      </c>
      <c r="K34" s="42">
        <v>499</v>
      </c>
      <c r="L34" s="42">
        <v>489</v>
      </c>
      <c r="M34" s="39">
        <v>483</v>
      </c>
      <c r="N34" s="39">
        <v>479</v>
      </c>
      <c r="O34" s="39">
        <v>475</v>
      </c>
      <c r="P34" s="39">
        <v>451</v>
      </c>
      <c r="Q34" s="39">
        <v>420</v>
      </c>
      <c r="R34" s="39">
        <v>386</v>
      </c>
      <c r="S34" s="39">
        <v>339</v>
      </c>
      <c r="T34" s="39">
        <v>312</v>
      </c>
      <c r="U34" s="39">
        <v>279</v>
      </c>
      <c r="V34" s="39">
        <v>223</v>
      </c>
      <c r="W34" s="39">
        <v>167</v>
      </c>
      <c r="X34" s="39">
        <v>127</v>
      </c>
      <c r="Y34" s="39">
        <v>95</v>
      </c>
      <c r="Z34" s="35" t="s">
        <v>114</v>
      </c>
      <c r="AA34" s="40"/>
      <c r="AB34" s="40">
        <f t="shared" si="4"/>
        <v>1209576.7889908259</v>
      </c>
      <c r="AC34" s="40">
        <f t="shared" si="5"/>
        <v>1284176.2385321101</v>
      </c>
      <c r="AD34" s="40">
        <f t="shared" si="6"/>
        <v>1420053.8073394496</v>
      </c>
      <c r="AE34" s="40">
        <f t="shared" si="7"/>
        <v>1417389.5412844038</v>
      </c>
      <c r="AF34" s="40">
        <f t="shared" si="8"/>
        <v>1345454.3577981652</v>
      </c>
      <c r="AG34" s="40">
        <f t="shared" si="9"/>
        <v>1329468.76146789</v>
      </c>
      <c r="AH34" s="40">
        <f t="shared" si="10"/>
        <v>1302826.1009174313</v>
      </c>
      <c r="AI34" s="40">
        <f t="shared" si="11"/>
        <v>1286840.504587156</v>
      </c>
      <c r="AJ34" s="40">
        <f t="shared" si="12"/>
        <v>1276183.4403669725</v>
      </c>
      <c r="AK34" s="40">
        <f t="shared" si="13"/>
        <v>1265526.3761467892</v>
      </c>
      <c r="AL34" s="40">
        <f t="shared" si="14"/>
        <v>1201583.9908256882</v>
      </c>
      <c r="AM34" s="40">
        <f t="shared" si="15"/>
        <v>1118991.7431192661</v>
      </c>
      <c r="AN34" s="40">
        <f t="shared" si="16"/>
        <v>1028406.6972477065</v>
      </c>
      <c r="AO34" s="40">
        <f t="shared" si="17"/>
        <v>903186.1926605506</v>
      </c>
      <c r="AP34" s="40">
        <f t="shared" si="18"/>
        <v>831251.009174312</v>
      </c>
      <c r="AQ34" s="40">
        <f t="shared" si="19"/>
        <v>743330.2293577982</v>
      </c>
      <c r="AR34" s="40">
        <f t="shared" si="20"/>
        <v>594131.3302752294</v>
      </c>
      <c r="AS34" s="40">
        <f t="shared" si="21"/>
        <v>444932.4311926606</v>
      </c>
      <c r="AT34" s="40">
        <f t="shared" si="22"/>
        <v>338361.7889908257</v>
      </c>
      <c r="AU34" s="40">
        <f t="shared" si="23"/>
        <v>253105.27522935782</v>
      </c>
      <c r="AV34" s="39"/>
      <c r="AW34" s="39"/>
      <c r="AX34" s="41">
        <f t="shared" si="24"/>
        <v>669719.1412844037</v>
      </c>
      <c r="AY34" s="41">
        <f t="shared" si="68"/>
        <v>711023.4055045872</v>
      </c>
      <c r="AZ34" s="41">
        <f t="shared" si="69"/>
        <v>786256.1724770643</v>
      </c>
      <c r="BA34" s="41">
        <f t="shared" si="70"/>
        <v>784781.0201834863</v>
      </c>
      <c r="BB34" s="41">
        <f t="shared" si="71"/>
        <v>744951.9082568807</v>
      </c>
      <c r="BC34" s="41">
        <f t="shared" si="72"/>
        <v>736100.9944954129</v>
      </c>
      <c r="BD34" s="41">
        <f t="shared" si="73"/>
        <v>721349.471559633</v>
      </c>
      <c r="BE34" s="41">
        <f t="shared" si="74"/>
        <v>712498.5577981651</v>
      </c>
      <c r="BF34" s="41">
        <f t="shared" si="75"/>
        <v>706597.9486238533</v>
      </c>
      <c r="BG34" s="41">
        <f t="shared" si="38"/>
        <v>700697.3394495413</v>
      </c>
      <c r="BH34" s="41">
        <f t="shared" si="39"/>
        <v>665293.6844036698</v>
      </c>
      <c r="BI34" s="41">
        <f t="shared" si="40"/>
        <v>619563.9633027524</v>
      </c>
      <c r="BJ34" s="41">
        <f t="shared" si="41"/>
        <v>569408.785321101</v>
      </c>
      <c r="BK34" s="41">
        <f t="shared" si="86"/>
        <v>500076.6275229358</v>
      </c>
      <c r="BL34" s="41">
        <f t="shared" si="43"/>
        <v>460247.5155963303</v>
      </c>
      <c r="BM34" s="41">
        <f t="shared" si="44"/>
        <v>411567.4899082569</v>
      </c>
      <c r="BN34" s="41">
        <f t="shared" si="45"/>
        <v>328958.9614678899</v>
      </c>
      <c r="BO34" s="41">
        <f t="shared" si="46"/>
        <v>246350.43302752296</v>
      </c>
      <c r="BP34" s="41">
        <f t="shared" si="47"/>
        <v>187344.34128440366</v>
      </c>
      <c r="BQ34" s="41">
        <f t="shared" si="48"/>
        <v>140139.46788990826</v>
      </c>
      <c r="BR34" s="46"/>
      <c r="BS34" s="33"/>
      <c r="BT34" s="42">
        <f t="shared" si="25"/>
        <v>170550327.24770644</v>
      </c>
      <c r="BU34" s="42">
        <f t="shared" si="49"/>
        <v>181068849.63302752</v>
      </c>
      <c r="BV34" s="42">
        <f t="shared" si="50"/>
        <v>200227586.8348624</v>
      </c>
      <c r="BW34" s="42">
        <f t="shared" si="51"/>
        <v>199851925.32110092</v>
      </c>
      <c r="BX34" s="42">
        <f t="shared" si="52"/>
        <v>189709064.4495413</v>
      </c>
      <c r="BY34" s="42">
        <f t="shared" si="53"/>
        <v>187455095.3669725</v>
      </c>
      <c r="BZ34" s="42">
        <f t="shared" si="54"/>
        <v>183698480.2293578</v>
      </c>
      <c r="CA34" s="42">
        <f t="shared" si="55"/>
        <v>181444511.14678898</v>
      </c>
      <c r="CB34" s="42">
        <f t="shared" si="56"/>
        <v>179941865.0917431</v>
      </c>
      <c r="CC34" s="42">
        <f t="shared" si="27"/>
        <v>178439219.03669727</v>
      </c>
      <c r="CD34" s="42">
        <f t="shared" si="28"/>
        <v>169423342.70642203</v>
      </c>
      <c r="CE34" s="42">
        <f t="shared" si="29"/>
        <v>157777835.7798165</v>
      </c>
      <c r="CF34" s="42">
        <f t="shared" si="30"/>
        <v>145005344.3119266</v>
      </c>
      <c r="CG34" s="42">
        <f t="shared" si="31"/>
        <v>127349253.16513763</v>
      </c>
      <c r="CH34" s="42">
        <f t="shared" si="32"/>
        <v>117206392.293578</v>
      </c>
      <c r="CI34" s="42">
        <f t="shared" si="33"/>
        <v>104809562.33944955</v>
      </c>
      <c r="CJ34" s="42">
        <f t="shared" si="34"/>
        <v>83772517.56880735</v>
      </c>
      <c r="CK34" s="42">
        <f t="shared" si="35"/>
        <v>62735472.79816514</v>
      </c>
      <c r="CL34" s="42">
        <f t="shared" si="36"/>
        <v>47709012.24770643</v>
      </c>
      <c r="CM34" s="42">
        <f t="shared" si="37"/>
        <v>35687843.80733945</v>
      </c>
      <c r="CN34" s="46"/>
      <c r="CO34" s="46"/>
      <c r="CP34" s="44">
        <f t="shared" si="26"/>
        <v>94430398.92110093</v>
      </c>
      <c r="CQ34" s="44">
        <f t="shared" si="76"/>
        <v>100254300.1761468</v>
      </c>
      <c r="CR34" s="44">
        <f t="shared" si="77"/>
        <v>110862120.31926607</v>
      </c>
      <c r="CS34" s="44">
        <f t="shared" si="78"/>
        <v>110654123.84587157</v>
      </c>
      <c r="CT34" s="44">
        <f t="shared" si="79"/>
        <v>105038219.06422018</v>
      </c>
      <c r="CU34" s="44">
        <f t="shared" si="80"/>
        <v>103790240.22385322</v>
      </c>
      <c r="CV34" s="44">
        <f t="shared" si="81"/>
        <v>101710275.48990826</v>
      </c>
      <c r="CW34" s="44">
        <f t="shared" si="82"/>
        <v>100462296.64954129</v>
      </c>
      <c r="CX34" s="44">
        <f t="shared" si="83"/>
        <v>99630310.75596331</v>
      </c>
      <c r="CY34" s="44">
        <f t="shared" si="57"/>
        <v>98798324.86238532</v>
      </c>
      <c r="CZ34" s="44">
        <f t="shared" si="58"/>
        <v>93806409.50091743</v>
      </c>
      <c r="DA34" s="44">
        <f t="shared" si="59"/>
        <v>87358518.82568808</v>
      </c>
      <c r="DB34" s="44">
        <f t="shared" si="60"/>
        <v>80286638.73027523</v>
      </c>
      <c r="DC34" s="44">
        <f t="shared" si="61"/>
        <v>70510804.48073395</v>
      </c>
      <c r="DD34" s="44">
        <f t="shared" si="62"/>
        <v>64894899.69908257</v>
      </c>
      <c r="DE34" s="44">
        <f t="shared" si="63"/>
        <v>58031016.07706422</v>
      </c>
      <c r="DF34" s="44">
        <f t="shared" si="64"/>
        <v>46383213.56697247</v>
      </c>
      <c r="DG34" s="44">
        <f t="shared" si="65"/>
        <v>34735411.056880735</v>
      </c>
      <c r="DH34" s="44">
        <f t="shared" si="66"/>
        <v>26415552.121100917</v>
      </c>
      <c r="DI34" s="44">
        <f t="shared" si="67"/>
        <v>19759664.972477064</v>
      </c>
      <c r="DJ34" s="47"/>
    </row>
    <row r="35" spans="1:114" ht="13.5">
      <c r="A35" s="42" t="s">
        <v>115</v>
      </c>
      <c r="B35" s="35" t="s">
        <v>157</v>
      </c>
      <c r="C35" s="42">
        <v>156</v>
      </c>
      <c r="D35" s="36">
        <v>2664.266055045872</v>
      </c>
      <c r="E35" s="36">
        <v>1475.1522935779817</v>
      </c>
      <c r="F35" s="39">
        <v>126</v>
      </c>
      <c r="G35" s="39">
        <v>123</v>
      </c>
      <c r="H35" s="39">
        <v>127</v>
      </c>
      <c r="I35" s="39">
        <v>128</v>
      </c>
      <c r="J35" s="39">
        <v>128</v>
      </c>
      <c r="K35" s="42">
        <v>127</v>
      </c>
      <c r="L35" s="42">
        <v>128</v>
      </c>
      <c r="M35" s="39">
        <v>129</v>
      </c>
      <c r="N35" s="39">
        <v>126</v>
      </c>
      <c r="O35" s="39">
        <v>125</v>
      </c>
      <c r="P35" s="39">
        <v>115</v>
      </c>
      <c r="Q35" s="39">
        <v>96</v>
      </c>
      <c r="R35" s="39">
        <v>80</v>
      </c>
      <c r="S35" s="39">
        <v>60</v>
      </c>
      <c r="T35" s="39">
        <v>35</v>
      </c>
      <c r="U35" s="39">
        <v>0</v>
      </c>
      <c r="V35" s="39">
        <v>0</v>
      </c>
      <c r="W35" s="39">
        <v>0</v>
      </c>
      <c r="X35" s="39">
        <v>0</v>
      </c>
      <c r="Y35" s="39">
        <v>0</v>
      </c>
      <c r="Z35" s="35" t="s">
        <v>115</v>
      </c>
      <c r="AA35" s="40"/>
      <c r="AB35" s="40">
        <f t="shared" si="4"/>
        <v>335697.5229357798</v>
      </c>
      <c r="AC35" s="40">
        <f t="shared" si="5"/>
        <v>327704.72477064223</v>
      </c>
      <c r="AD35" s="40">
        <f t="shared" si="6"/>
        <v>338361.7889908257</v>
      </c>
      <c r="AE35" s="40">
        <f t="shared" si="7"/>
        <v>341026.0550458716</v>
      </c>
      <c r="AF35" s="40">
        <f t="shared" si="8"/>
        <v>341026.0550458716</v>
      </c>
      <c r="AG35" s="40">
        <f t="shared" si="9"/>
        <v>338361.7889908257</v>
      </c>
      <c r="AH35" s="40">
        <f t="shared" si="10"/>
        <v>341026.0550458716</v>
      </c>
      <c r="AI35" s="40">
        <f t="shared" si="11"/>
        <v>343690.32110091747</v>
      </c>
      <c r="AJ35" s="40">
        <f t="shared" si="12"/>
        <v>335697.5229357798</v>
      </c>
      <c r="AK35" s="40">
        <f t="shared" si="13"/>
        <v>333033.256880734</v>
      </c>
      <c r="AL35" s="40">
        <f t="shared" si="14"/>
        <v>306390.59633027524</v>
      </c>
      <c r="AM35" s="40">
        <f t="shared" si="15"/>
        <v>255769.5412844037</v>
      </c>
      <c r="AN35" s="40">
        <f t="shared" si="16"/>
        <v>213141.28440366974</v>
      </c>
      <c r="AO35" s="40">
        <f t="shared" si="17"/>
        <v>159855.9633027523</v>
      </c>
      <c r="AP35" s="40">
        <f t="shared" si="18"/>
        <v>93249.31192660551</v>
      </c>
      <c r="AQ35" s="40">
        <f t="shared" si="19"/>
        <v>0</v>
      </c>
      <c r="AR35" s="40">
        <f t="shared" si="20"/>
        <v>0</v>
      </c>
      <c r="AS35" s="40">
        <f t="shared" si="21"/>
        <v>0</v>
      </c>
      <c r="AT35" s="40">
        <f t="shared" si="22"/>
        <v>0</v>
      </c>
      <c r="AU35" s="40">
        <f t="shared" si="23"/>
        <v>0</v>
      </c>
      <c r="AV35" s="39"/>
      <c r="AW35" s="39"/>
      <c r="AX35" s="41">
        <f t="shared" si="24"/>
        <v>185869.1889908257</v>
      </c>
      <c r="AY35" s="41">
        <f t="shared" si="68"/>
        <v>181443.73211009175</v>
      </c>
      <c r="AZ35" s="41">
        <f t="shared" si="69"/>
        <v>187344.34128440366</v>
      </c>
      <c r="BA35" s="41">
        <f t="shared" si="70"/>
        <v>188819.49357798166</v>
      </c>
      <c r="BB35" s="41">
        <f t="shared" si="71"/>
        <v>188819.49357798166</v>
      </c>
      <c r="BC35" s="41">
        <f t="shared" si="72"/>
        <v>187344.34128440366</v>
      </c>
      <c r="BD35" s="41">
        <f t="shared" si="73"/>
        <v>188819.49357798166</v>
      </c>
      <c r="BE35" s="41">
        <f t="shared" si="74"/>
        <v>190294.64587155965</v>
      </c>
      <c r="BF35" s="41">
        <f t="shared" si="75"/>
        <v>185869.1889908257</v>
      </c>
      <c r="BG35" s="41">
        <f t="shared" si="38"/>
        <v>184394.0366972477</v>
      </c>
      <c r="BH35" s="41">
        <f t="shared" si="39"/>
        <v>169642.51376146788</v>
      </c>
      <c r="BI35" s="41">
        <f t="shared" si="40"/>
        <v>141614.62018348626</v>
      </c>
      <c r="BJ35" s="41">
        <f t="shared" si="41"/>
        <v>118012.18348623853</v>
      </c>
      <c r="BK35" s="41">
        <f t="shared" si="86"/>
        <v>88509.1376146789</v>
      </c>
      <c r="BL35" s="41">
        <f t="shared" si="43"/>
        <v>51630.33027522936</v>
      </c>
      <c r="BM35" s="41">
        <f t="shared" si="44"/>
        <v>0</v>
      </c>
      <c r="BN35" s="41">
        <f t="shared" si="45"/>
        <v>0</v>
      </c>
      <c r="BO35" s="41">
        <f t="shared" si="46"/>
        <v>0</v>
      </c>
      <c r="BP35" s="41">
        <f t="shared" si="47"/>
        <v>0</v>
      </c>
      <c r="BQ35" s="41">
        <f t="shared" si="48"/>
        <v>0</v>
      </c>
      <c r="BR35" s="46"/>
      <c r="BS35" s="33"/>
      <c r="BT35" s="42">
        <f t="shared" si="25"/>
        <v>52368813.57798165</v>
      </c>
      <c r="BU35" s="42">
        <f t="shared" si="49"/>
        <v>51121937.06422019</v>
      </c>
      <c r="BV35" s="42">
        <f t="shared" si="50"/>
        <v>52784439.08256881</v>
      </c>
      <c r="BW35" s="42">
        <f t="shared" si="51"/>
        <v>53200064.58715597</v>
      </c>
      <c r="BX35" s="42">
        <f t="shared" si="52"/>
        <v>53200064.58715597</v>
      </c>
      <c r="BY35" s="42">
        <f t="shared" si="53"/>
        <v>52784439.08256881</v>
      </c>
      <c r="BZ35" s="42">
        <f t="shared" si="54"/>
        <v>53200064.58715597</v>
      </c>
      <c r="CA35" s="42">
        <f t="shared" si="55"/>
        <v>53615690.09174313</v>
      </c>
      <c r="CB35" s="42">
        <f t="shared" si="56"/>
        <v>52368813.57798165</v>
      </c>
      <c r="CC35" s="42">
        <f t="shared" si="27"/>
        <v>51953188.07339451</v>
      </c>
      <c r="CD35" s="42">
        <f t="shared" si="28"/>
        <v>47796933.02752294</v>
      </c>
      <c r="CE35" s="42">
        <f t="shared" si="29"/>
        <v>39900048.440366976</v>
      </c>
      <c r="CF35" s="42">
        <f t="shared" si="30"/>
        <v>33250040.36697248</v>
      </c>
      <c r="CG35" s="42">
        <f t="shared" si="31"/>
        <v>24937530.275229357</v>
      </c>
      <c r="CH35" s="42">
        <f t="shared" si="32"/>
        <v>14546892.66055046</v>
      </c>
      <c r="CI35" s="42">
        <f t="shared" si="33"/>
        <v>0</v>
      </c>
      <c r="CJ35" s="42">
        <f t="shared" si="34"/>
        <v>0</v>
      </c>
      <c r="CK35" s="42">
        <f t="shared" si="35"/>
        <v>0</v>
      </c>
      <c r="CL35" s="42">
        <f t="shared" si="36"/>
        <v>0</v>
      </c>
      <c r="CM35" s="42">
        <f t="shared" si="37"/>
        <v>0</v>
      </c>
      <c r="CN35" s="46"/>
      <c r="CO35" s="46"/>
      <c r="CP35" s="44">
        <f t="shared" si="26"/>
        <v>28995593.482568808</v>
      </c>
      <c r="CQ35" s="44">
        <f t="shared" si="76"/>
        <v>28305222.209174313</v>
      </c>
      <c r="CR35" s="44">
        <f t="shared" si="77"/>
        <v>29225717.240366973</v>
      </c>
      <c r="CS35" s="44">
        <f t="shared" si="78"/>
        <v>29455840.998165138</v>
      </c>
      <c r="CT35" s="44">
        <f t="shared" si="79"/>
        <v>29455840.998165138</v>
      </c>
      <c r="CU35" s="44">
        <f t="shared" si="80"/>
        <v>29225717.240366973</v>
      </c>
      <c r="CV35" s="44">
        <f t="shared" si="81"/>
        <v>29455840.998165138</v>
      </c>
      <c r="CW35" s="44">
        <f t="shared" si="82"/>
        <v>29685964.755963307</v>
      </c>
      <c r="CX35" s="44">
        <f t="shared" si="83"/>
        <v>28995593.482568808</v>
      </c>
      <c r="CY35" s="44">
        <f t="shared" si="57"/>
        <v>28765469.724770643</v>
      </c>
      <c r="CZ35" s="44">
        <f t="shared" si="58"/>
        <v>26464232.14678899</v>
      </c>
      <c r="DA35" s="44">
        <f t="shared" si="59"/>
        <v>22091880.748623855</v>
      </c>
      <c r="DB35" s="44">
        <f t="shared" si="60"/>
        <v>18409900.62385321</v>
      </c>
      <c r="DC35" s="44">
        <f t="shared" si="61"/>
        <v>13807425.467889909</v>
      </c>
      <c r="DD35" s="44">
        <f t="shared" si="62"/>
        <v>8054331.52293578</v>
      </c>
      <c r="DE35" s="44">
        <f t="shared" si="63"/>
        <v>0</v>
      </c>
      <c r="DF35" s="44">
        <f t="shared" si="64"/>
        <v>0</v>
      </c>
      <c r="DG35" s="44">
        <f t="shared" si="65"/>
        <v>0</v>
      </c>
      <c r="DH35" s="44">
        <f t="shared" si="66"/>
        <v>0</v>
      </c>
      <c r="DI35" s="44">
        <f t="shared" si="67"/>
        <v>0</v>
      </c>
      <c r="DJ35" s="47"/>
    </row>
    <row r="36" spans="1:114" ht="13.5">
      <c r="A36" s="42" t="s">
        <v>81</v>
      </c>
      <c r="B36" s="35" t="s">
        <v>157</v>
      </c>
      <c r="C36" s="42">
        <v>160</v>
      </c>
      <c r="D36" s="36">
        <v>2778.5</v>
      </c>
      <c r="E36" s="36">
        <v>1393.625</v>
      </c>
      <c r="F36" s="39">
        <v>16</v>
      </c>
      <c r="G36" s="39">
        <v>16</v>
      </c>
      <c r="H36" s="39">
        <v>21</v>
      </c>
      <c r="I36" s="39">
        <v>21</v>
      </c>
      <c r="J36" s="39">
        <v>21</v>
      </c>
      <c r="K36" s="42">
        <v>21</v>
      </c>
      <c r="L36" s="42">
        <v>19</v>
      </c>
      <c r="M36" s="39">
        <v>11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39">
        <v>0</v>
      </c>
      <c r="X36" s="39">
        <v>0</v>
      </c>
      <c r="Y36" s="39">
        <v>0</v>
      </c>
      <c r="Z36" s="35" t="s">
        <v>81</v>
      </c>
      <c r="AA36" s="40"/>
      <c r="AB36" s="40">
        <f t="shared" si="4"/>
        <v>44456</v>
      </c>
      <c r="AC36" s="40">
        <f t="shared" si="5"/>
        <v>44456</v>
      </c>
      <c r="AD36" s="40">
        <f t="shared" si="6"/>
        <v>58348.5</v>
      </c>
      <c r="AE36" s="40">
        <f t="shared" si="7"/>
        <v>58348.5</v>
      </c>
      <c r="AF36" s="40">
        <f t="shared" si="8"/>
        <v>58348.5</v>
      </c>
      <c r="AG36" s="40">
        <f t="shared" si="9"/>
        <v>58348.5</v>
      </c>
      <c r="AH36" s="40">
        <f t="shared" si="10"/>
        <v>52791.5</v>
      </c>
      <c r="AI36" s="40">
        <f t="shared" si="11"/>
        <v>30563.5</v>
      </c>
      <c r="AJ36" s="40">
        <f t="shared" si="12"/>
        <v>0</v>
      </c>
      <c r="AK36" s="40">
        <f t="shared" si="13"/>
        <v>0</v>
      </c>
      <c r="AL36" s="40">
        <f t="shared" si="14"/>
        <v>0</v>
      </c>
      <c r="AM36" s="40">
        <f t="shared" si="15"/>
        <v>0</v>
      </c>
      <c r="AN36" s="40">
        <f t="shared" si="16"/>
        <v>0</v>
      </c>
      <c r="AO36" s="40">
        <f t="shared" si="17"/>
        <v>0</v>
      </c>
      <c r="AP36" s="40">
        <f t="shared" si="18"/>
        <v>0</v>
      </c>
      <c r="AQ36" s="40">
        <f t="shared" si="19"/>
        <v>0</v>
      </c>
      <c r="AR36" s="40">
        <f t="shared" si="20"/>
        <v>0</v>
      </c>
      <c r="AS36" s="40">
        <f t="shared" si="21"/>
        <v>0</v>
      </c>
      <c r="AT36" s="40">
        <f t="shared" si="22"/>
        <v>0</v>
      </c>
      <c r="AU36" s="40">
        <f t="shared" si="23"/>
        <v>0</v>
      </c>
      <c r="AV36" s="39"/>
      <c r="AW36" s="39"/>
      <c r="AX36" s="41">
        <f t="shared" si="24"/>
        <v>22298</v>
      </c>
      <c r="AY36" s="41">
        <f t="shared" si="68"/>
        <v>22298</v>
      </c>
      <c r="AZ36" s="41">
        <f t="shared" si="69"/>
        <v>29266.125</v>
      </c>
      <c r="BA36" s="41">
        <f t="shared" si="70"/>
        <v>29266.125</v>
      </c>
      <c r="BB36" s="41">
        <f t="shared" si="71"/>
        <v>29266.125</v>
      </c>
      <c r="BC36" s="41">
        <f t="shared" si="72"/>
        <v>29266.125</v>
      </c>
      <c r="BD36" s="41">
        <f t="shared" si="73"/>
        <v>26478.875</v>
      </c>
      <c r="BE36" s="41">
        <f t="shared" si="74"/>
        <v>15329.875</v>
      </c>
      <c r="BF36" s="41">
        <f t="shared" si="75"/>
        <v>0</v>
      </c>
      <c r="BG36" s="41">
        <f t="shared" si="38"/>
        <v>0</v>
      </c>
      <c r="BH36" s="41">
        <f t="shared" si="39"/>
        <v>0</v>
      </c>
      <c r="BI36" s="41">
        <f t="shared" si="40"/>
        <v>0</v>
      </c>
      <c r="BJ36" s="41">
        <f t="shared" si="41"/>
        <v>0</v>
      </c>
      <c r="BK36" s="41">
        <f t="shared" si="86"/>
        <v>0</v>
      </c>
      <c r="BL36" s="41">
        <f t="shared" si="43"/>
        <v>0</v>
      </c>
      <c r="BM36" s="41">
        <f t="shared" si="44"/>
        <v>0</v>
      </c>
      <c r="BN36" s="41">
        <f t="shared" si="45"/>
        <v>0</v>
      </c>
      <c r="BO36" s="41">
        <f t="shared" si="46"/>
        <v>0</v>
      </c>
      <c r="BP36" s="41">
        <f t="shared" si="47"/>
        <v>0</v>
      </c>
      <c r="BQ36" s="41">
        <f t="shared" si="48"/>
        <v>0</v>
      </c>
      <c r="BR36" s="46"/>
      <c r="BS36" s="33"/>
      <c r="BT36" s="42">
        <f t="shared" si="25"/>
        <v>7112960</v>
      </c>
      <c r="BU36" s="42">
        <f t="shared" si="49"/>
        <v>7112960</v>
      </c>
      <c r="BV36" s="42">
        <f t="shared" si="50"/>
        <v>9335760</v>
      </c>
      <c r="BW36" s="42">
        <f t="shared" si="51"/>
        <v>9335760</v>
      </c>
      <c r="BX36" s="42">
        <f t="shared" si="52"/>
        <v>9335760</v>
      </c>
      <c r="BY36" s="42">
        <f t="shared" si="53"/>
        <v>9335760</v>
      </c>
      <c r="BZ36" s="42">
        <f t="shared" si="54"/>
        <v>8446640</v>
      </c>
      <c r="CA36" s="42">
        <f t="shared" si="55"/>
        <v>4890160</v>
      </c>
      <c r="CB36" s="42">
        <f t="shared" si="56"/>
        <v>0</v>
      </c>
      <c r="CC36" s="42">
        <f t="shared" si="27"/>
        <v>0</v>
      </c>
      <c r="CD36" s="42">
        <f t="shared" si="28"/>
        <v>0</v>
      </c>
      <c r="CE36" s="42">
        <f t="shared" si="29"/>
        <v>0</v>
      </c>
      <c r="CF36" s="42">
        <f t="shared" si="30"/>
        <v>0</v>
      </c>
      <c r="CG36" s="42">
        <f t="shared" si="31"/>
        <v>0</v>
      </c>
      <c r="CH36" s="42">
        <f t="shared" si="32"/>
        <v>0</v>
      </c>
      <c r="CI36" s="42">
        <f t="shared" si="33"/>
        <v>0</v>
      </c>
      <c r="CJ36" s="42">
        <f t="shared" si="34"/>
        <v>0</v>
      </c>
      <c r="CK36" s="42">
        <f t="shared" si="35"/>
        <v>0</v>
      </c>
      <c r="CL36" s="42">
        <f t="shared" si="36"/>
        <v>0</v>
      </c>
      <c r="CM36" s="42">
        <f t="shared" si="37"/>
        <v>0</v>
      </c>
      <c r="CN36" s="46"/>
      <c r="CO36" s="46"/>
      <c r="CP36" s="44">
        <f t="shared" si="26"/>
        <v>3567680</v>
      </c>
      <c r="CQ36" s="44">
        <f t="shared" si="76"/>
        <v>3567680</v>
      </c>
      <c r="CR36" s="44">
        <f t="shared" si="77"/>
        <v>4682580</v>
      </c>
      <c r="CS36" s="44">
        <f t="shared" si="78"/>
        <v>4682580</v>
      </c>
      <c r="CT36" s="44">
        <f t="shared" si="79"/>
        <v>4682580</v>
      </c>
      <c r="CU36" s="44">
        <f t="shared" si="80"/>
        <v>4682580</v>
      </c>
      <c r="CV36" s="44">
        <f t="shared" si="81"/>
        <v>4236620</v>
      </c>
      <c r="CW36" s="44">
        <f t="shared" si="82"/>
        <v>2452780</v>
      </c>
      <c r="CX36" s="44">
        <f t="shared" si="83"/>
        <v>0</v>
      </c>
      <c r="CY36" s="44">
        <f t="shared" si="57"/>
        <v>0</v>
      </c>
      <c r="CZ36" s="44">
        <f t="shared" si="58"/>
        <v>0</v>
      </c>
      <c r="DA36" s="44">
        <f t="shared" si="59"/>
        <v>0</v>
      </c>
      <c r="DB36" s="44">
        <f t="shared" si="60"/>
        <v>0</v>
      </c>
      <c r="DC36" s="44">
        <f t="shared" si="61"/>
        <v>0</v>
      </c>
      <c r="DD36" s="44">
        <f t="shared" si="62"/>
        <v>0</v>
      </c>
      <c r="DE36" s="44">
        <f t="shared" si="63"/>
        <v>0</v>
      </c>
      <c r="DF36" s="44">
        <f t="shared" si="64"/>
        <v>0</v>
      </c>
      <c r="DG36" s="44">
        <f t="shared" si="65"/>
        <v>0</v>
      </c>
      <c r="DH36" s="44">
        <f t="shared" si="66"/>
        <v>0</v>
      </c>
      <c r="DI36" s="44">
        <f t="shared" si="67"/>
        <v>0</v>
      </c>
      <c r="DJ36" s="47"/>
    </row>
    <row r="37" spans="1:114" ht="13.5">
      <c r="A37" s="35"/>
      <c r="B37" s="35"/>
      <c r="C37" s="42"/>
      <c r="D37" s="36"/>
      <c r="E37" s="36"/>
      <c r="F37" s="48">
        <f>SUM(F2:F36)</f>
        <v>4069</v>
      </c>
      <c r="G37" s="48">
        <f aca="true" t="shared" si="91" ref="G37:Y37">SUM(G2:G36)</f>
        <v>4115</v>
      </c>
      <c r="H37" s="48">
        <f t="shared" si="91"/>
        <v>4331</v>
      </c>
      <c r="I37" s="48">
        <f t="shared" si="91"/>
        <v>4150</v>
      </c>
      <c r="J37" s="48">
        <f t="shared" si="91"/>
        <v>4001</v>
      </c>
      <c r="K37" s="48">
        <f t="shared" si="91"/>
        <v>3915</v>
      </c>
      <c r="L37" s="48">
        <f t="shared" si="91"/>
        <v>3854</v>
      </c>
      <c r="M37" s="48">
        <f t="shared" si="91"/>
        <v>3779</v>
      </c>
      <c r="N37" s="48">
        <f t="shared" si="91"/>
        <v>3701</v>
      </c>
      <c r="O37" s="48">
        <f t="shared" si="91"/>
        <v>3651</v>
      </c>
      <c r="P37" s="48">
        <f t="shared" si="91"/>
        <v>3565</v>
      </c>
      <c r="Q37" s="48">
        <f t="shared" si="91"/>
        <v>3370</v>
      </c>
      <c r="R37" s="48">
        <f t="shared" si="91"/>
        <v>3380</v>
      </c>
      <c r="S37" s="48">
        <f t="shared" si="91"/>
        <v>3368</v>
      </c>
      <c r="T37" s="48">
        <f t="shared" si="91"/>
        <v>3314</v>
      </c>
      <c r="U37" s="48">
        <f t="shared" si="91"/>
        <v>3184</v>
      </c>
      <c r="V37" s="48">
        <f t="shared" si="91"/>
        <v>2999</v>
      </c>
      <c r="W37" s="48">
        <f t="shared" si="91"/>
        <v>2803</v>
      </c>
      <c r="X37" s="48">
        <f t="shared" si="91"/>
        <v>2614</v>
      </c>
      <c r="Y37" s="48">
        <f t="shared" si="91"/>
        <v>2521</v>
      </c>
      <c r="Z37" s="48" t="s">
        <v>241</v>
      </c>
      <c r="AA37" s="48"/>
      <c r="AB37" s="48">
        <f>SUM(AB2:AB36)</f>
        <v>12636320.639969356</v>
      </c>
      <c r="AC37" s="48">
        <f aca="true" t="shared" si="92" ref="AC37:AU37">SUM(AC2:AC36)</f>
        <v>12627386.69582276</v>
      </c>
      <c r="AD37" s="48">
        <f t="shared" si="92"/>
        <v>12877956.293295933</v>
      </c>
      <c r="AE37" s="48">
        <f t="shared" si="92"/>
        <v>12173185.65278588</v>
      </c>
      <c r="AF37" s="48">
        <f t="shared" si="92"/>
        <v>11454838.044831902</v>
      </c>
      <c r="AG37" s="48">
        <f t="shared" si="92"/>
        <v>11050194.512331927</v>
      </c>
      <c r="AH37" s="48">
        <f t="shared" si="92"/>
        <v>10789496.694621254</v>
      </c>
      <c r="AI37" s="48">
        <f t="shared" si="92"/>
        <v>10511484.94855727</v>
      </c>
      <c r="AJ37" s="48">
        <f t="shared" si="92"/>
        <v>10186277.753503554</v>
      </c>
      <c r="AK37" s="48">
        <f t="shared" si="92"/>
        <v>10010340.053796904</v>
      </c>
      <c r="AL37" s="48">
        <f t="shared" si="92"/>
        <v>9654836.412283547</v>
      </c>
      <c r="AM37" s="48">
        <f t="shared" si="92"/>
        <v>8982471.34435704</v>
      </c>
      <c r="AN37" s="48">
        <f t="shared" si="92"/>
        <v>8896316.23579103</v>
      </c>
      <c r="AO37" s="48">
        <f t="shared" si="92"/>
        <v>8671998.921874253</v>
      </c>
      <c r="AP37" s="48">
        <f t="shared" si="92"/>
        <v>8402023.212981718</v>
      </c>
      <c r="AQ37" s="48">
        <f t="shared" si="92"/>
        <v>7915041.948876769</v>
      </c>
      <c r="AR37" s="48">
        <f t="shared" si="92"/>
        <v>7287898.643827073</v>
      </c>
      <c r="AS37" s="48">
        <f t="shared" si="92"/>
        <v>6729024.943090409</v>
      </c>
      <c r="AT37" s="48">
        <f t="shared" si="92"/>
        <v>6164782.915381152</v>
      </c>
      <c r="AU37" s="48">
        <f t="shared" si="92"/>
        <v>5923947.548666837</v>
      </c>
      <c r="AV37" s="46"/>
      <c r="AW37" s="46" t="s">
        <v>241</v>
      </c>
      <c r="AX37" s="46">
        <f>SUM(AX2:AX36)</f>
        <v>6184944.983821738</v>
      </c>
      <c r="AY37" s="46">
        <f aca="true" t="shared" si="93" ref="AY37:BQ37">SUM(AY2:AY36)</f>
        <v>6266505.97622836</v>
      </c>
      <c r="AZ37" s="46">
        <f t="shared" si="93"/>
        <v>6638692.615310797</v>
      </c>
      <c r="BA37" s="46">
        <f t="shared" si="93"/>
        <v>6363732.392992877</v>
      </c>
      <c r="BB37" s="46">
        <f t="shared" si="93"/>
        <v>6168050.924032202</v>
      </c>
      <c r="BC37" s="46">
        <f t="shared" si="93"/>
        <v>6044933.752633976</v>
      </c>
      <c r="BD37" s="46">
        <f t="shared" si="93"/>
        <v>5962321.467465986</v>
      </c>
      <c r="BE37" s="46">
        <f t="shared" si="93"/>
        <v>5839944.638746466</v>
      </c>
      <c r="BF37" s="46">
        <f t="shared" si="93"/>
        <v>5667080.146081926</v>
      </c>
      <c r="BG37" s="46">
        <f t="shared" si="93"/>
        <v>5504219.949299077</v>
      </c>
      <c r="BH37" s="46">
        <f t="shared" si="93"/>
        <v>5312173.8548888005</v>
      </c>
      <c r="BI37" s="46">
        <f t="shared" si="93"/>
        <v>5056634.645522556</v>
      </c>
      <c r="BJ37" s="46">
        <f t="shared" si="93"/>
        <v>5086215.102444815</v>
      </c>
      <c r="BK37" s="46">
        <f t="shared" si="93"/>
        <v>5037844.628657077</v>
      </c>
      <c r="BL37" s="46">
        <f t="shared" si="93"/>
        <v>4939016.368955185</v>
      </c>
      <c r="BM37" s="46">
        <f t="shared" si="93"/>
        <v>4706672.290096736</v>
      </c>
      <c r="BN37" s="46">
        <f t="shared" si="93"/>
        <v>4397210.50575719</v>
      </c>
      <c r="BO37" s="46">
        <f t="shared" si="93"/>
        <v>4032010.697992303</v>
      </c>
      <c r="BP37" s="46">
        <f t="shared" si="93"/>
        <v>3696362.551007271</v>
      </c>
      <c r="BQ37" s="46">
        <f t="shared" si="93"/>
        <v>3511802.284767222</v>
      </c>
      <c r="BR37" s="46"/>
      <c r="BS37" s="33" t="s">
        <v>241</v>
      </c>
      <c r="BT37" s="42">
        <f>SUM(BT2:BT36)</f>
        <v>2284729124.7332196</v>
      </c>
      <c r="BU37" s="42">
        <f aca="true" t="shared" si="94" ref="BU37:CM37">SUM(BU2:BU36)</f>
        <v>2284764604.414304</v>
      </c>
      <c r="BV37" s="42">
        <f t="shared" si="94"/>
        <v>2305593702.0859256</v>
      </c>
      <c r="BW37" s="42">
        <f t="shared" si="94"/>
        <v>2191234440.068487</v>
      </c>
      <c r="BX37" s="42">
        <f t="shared" si="94"/>
        <v>2040350106.1143394</v>
      </c>
      <c r="BY37" s="42">
        <f t="shared" si="94"/>
        <v>1966743033.24754</v>
      </c>
      <c r="BZ37" s="42">
        <f t="shared" si="94"/>
        <v>1913518793.7080164</v>
      </c>
      <c r="CA37" s="42">
        <f t="shared" si="94"/>
        <v>1861689231.821939</v>
      </c>
      <c r="CB37" s="42">
        <f t="shared" si="94"/>
        <v>1809923393.006953</v>
      </c>
      <c r="CC37" s="42">
        <f t="shared" si="94"/>
        <v>1805236044.9899962</v>
      </c>
      <c r="CD37" s="42">
        <f t="shared" si="94"/>
        <v>1756500894.1518042</v>
      </c>
      <c r="CE37" s="42">
        <f t="shared" si="94"/>
        <v>1625067397.2274096</v>
      </c>
      <c r="CF37" s="42">
        <f t="shared" si="94"/>
        <v>1607004530.940916</v>
      </c>
      <c r="CG37" s="42">
        <f t="shared" si="94"/>
        <v>1563932720.248779</v>
      </c>
      <c r="CH37" s="42">
        <f t="shared" si="94"/>
        <v>1505871632.6689966</v>
      </c>
      <c r="CI37" s="42">
        <f t="shared" si="94"/>
        <v>1421959833.5987234</v>
      </c>
      <c r="CJ37" s="42">
        <f t="shared" si="94"/>
        <v>1305086928.90477</v>
      </c>
      <c r="CK37" s="42">
        <f t="shared" si="94"/>
        <v>1229211008.4506788</v>
      </c>
      <c r="CL37" s="42">
        <f t="shared" si="94"/>
        <v>1131483506.5263536</v>
      </c>
      <c r="CM37" s="42">
        <f t="shared" si="94"/>
        <v>1098608261.237881</v>
      </c>
      <c r="CN37" s="46"/>
      <c r="CO37" s="46"/>
      <c r="CP37" s="46">
        <f>SUM(CP2:CP36)</f>
        <v>998079012.2786236</v>
      </c>
      <c r="CQ37" s="46">
        <f aca="true" t="shared" si="95" ref="CQ37:DI37">SUM(CQ2:CQ36)</f>
        <v>1008192852.6822625</v>
      </c>
      <c r="CR37" s="46">
        <f t="shared" si="95"/>
        <v>1049366317.2626398</v>
      </c>
      <c r="CS37" s="46">
        <f t="shared" si="95"/>
        <v>1005462689.366544</v>
      </c>
      <c r="CT37" s="46">
        <f t="shared" si="95"/>
        <v>963054503.9508934</v>
      </c>
      <c r="CU37" s="46">
        <f t="shared" si="95"/>
        <v>938633719.0981368</v>
      </c>
      <c r="CV37" s="46">
        <f t="shared" si="95"/>
        <v>924341247.554945</v>
      </c>
      <c r="CW37" s="46">
        <f t="shared" si="95"/>
        <v>903366970.7874991</v>
      </c>
      <c r="CX37" s="46">
        <f t="shared" si="95"/>
        <v>878881763.1318253</v>
      </c>
      <c r="CY37" s="46">
        <f t="shared" si="95"/>
        <v>861335689.081427</v>
      </c>
      <c r="CZ37" s="46">
        <f t="shared" si="95"/>
        <v>833884751.8283077</v>
      </c>
      <c r="DA37" s="46">
        <f t="shared" si="95"/>
        <v>789145368.6054556</v>
      </c>
      <c r="DB37" s="46">
        <f t="shared" si="95"/>
        <v>789038941.053876</v>
      </c>
      <c r="DC37" s="46">
        <f t="shared" si="95"/>
        <v>781052112.0331502</v>
      </c>
      <c r="DD37" s="46">
        <f t="shared" si="95"/>
        <v>760809652.0867985</v>
      </c>
      <c r="DE37" s="46">
        <f t="shared" si="95"/>
        <v>723435094.0196185</v>
      </c>
      <c r="DF37" s="46">
        <f t="shared" si="95"/>
        <v>673709174.7847264</v>
      </c>
      <c r="DG37" s="46">
        <f t="shared" si="95"/>
        <v>621600911.6753123</v>
      </c>
      <c r="DH37" s="46">
        <f t="shared" si="95"/>
        <v>569196724.5740604</v>
      </c>
      <c r="DI37" s="46">
        <f t="shared" si="95"/>
        <v>547118406.1604697</v>
      </c>
      <c r="DJ37" s="47"/>
    </row>
    <row r="38" spans="1:114" ht="13.5">
      <c r="A38" s="35"/>
      <c r="B38" s="35"/>
      <c r="C38" s="42"/>
      <c r="D38" s="36"/>
      <c r="E38" s="36"/>
      <c r="Z38" s="48" t="s">
        <v>242</v>
      </c>
      <c r="AA38" s="48"/>
      <c r="AB38" s="48">
        <f>AB37/F37</f>
        <v>3105.510110584752</v>
      </c>
      <c r="AC38" s="48">
        <f aca="true" t="shared" si="96" ref="AC38:AU38">AC37/G37</f>
        <v>3068.6237413907074</v>
      </c>
      <c r="AD38" s="48">
        <f t="shared" si="96"/>
        <v>2973.4371492255677</v>
      </c>
      <c r="AE38" s="48">
        <f t="shared" si="96"/>
        <v>2933.297747659248</v>
      </c>
      <c r="AF38" s="48">
        <f t="shared" si="96"/>
        <v>2862.9937627672834</v>
      </c>
      <c r="AG38" s="48">
        <f t="shared" si="96"/>
        <v>2822.5273339289724</v>
      </c>
      <c r="AH38" s="48">
        <f t="shared" si="96"/>
        <v>2799.5580421954473</v>
      </c>
      <c r="AI38" s="48">
        <f t="shared" si="96"/>
        <v>2781.551984270249</v>
      </c>
      <c r="AJ38" s="48">
        <f t="shared" si="96"/>
        <v>2752.30417549407</v>
      </c>
      <c r="AK38" s="48">
        <f t="shared" si="96"/>
        <v>2741.807738646098</v>
      </c>
      <c r="AL38" s="48">
        <f t="shared" si="96"/>
        <v>2708.229007653169</v>
      </c>
      <c r="AM38" s="48">
        <f t="shared" si="96"/>
        <v>2665.4217639041663</v>
      </c>
      <c r="AN38" s="48">
        <f t="shared" si="96"/>
        <v>2632.0462236068133</v>
      </c>
      <c r="AO38" s="48">
        <f t="shared" si="96"/>
        <v>2574.821532622997</v>
      </c>
      <c r="AP38" s="48">
        <f t="shared" si="96"/>
        <v>2535.3117721731196</v>
      </c>
      <c r="AQ38" s="48">
        <f t="shared" si="96"/>
        <v>2485.880009069337</v>
      </c>
      <c r="AR38" s="48">
        <f t="shared" si="96"/>
        <v>2430.1095844705146</v>
      </c>
      <c r="AS38" s="48">
        <f t="shared" si="96"/>
        <v>2400.651067816771</v>
      </c>
      <c r="AT38" s="48">
        <f t="shared" si="96"/>
        <v>2358.371428990494</v>
      </c>
      <c r="AU38" s="48">
        <f t="shared" si="96"/>
        <v>2349.840360439047</v>
      </c>
      <c r="AV38" s="46"/>
      <c r="AW38" s="46" t="s">
        <v>245</v>
      </c>
      <c r="AX38" s="46">
        <f>AX37/F37</f>
        <v>1520.0159704649145</v>
      </c>
      <c r="AY38" s="46">
        <f aca="true" t="shared" si="97" ref="AY38:BQ38">AY37/G37</f>
        <v>1522.844708682469</v>
      </c>
      <c r="AZ38" s="46">
        <f t="shared" si="97"/>
        <v>1532.83135888035</v>
      </c>
      <c r="BA38" s="46">
        <f t="shared" si="97"/>
        <v>1533.4294922874403</v>
      </c>
      <c r="BB38" s="46">
        <f t="shared" si="97"/>
        <v>1541.6273241770064</v>
      </c>
      <c r="BC38" s="46">
        <f t="shared" si="97"/>
        <v>1544.0443812602748</v>
      </c>
      <c r="BD38" s="46">
        <f t="shared" si="97"/>
        <v>1547.047604428123</v>
      </c>
      <c r="BE38" s="46">
        <f t="shared" si="97"/>
        <v>1545.367726580171</v>
      </c>
      <c r="BF38" s="46">
        <f t="shared" si="97"/>
        <v>1531.2294369310798</v>
      </c>
      <c r="BG38" s="46">
        <f t="shared" si="97"/>
        <v>1507.5924265404208</v>
      </c>
      <c r="BH38" s="46">
        <f t="shared" si="97"/>
        <v>1490.0908428860591</v>
      </c>
      <c r="BI38" s="46">
        <f t="shared" si="97"/>
        <v>1500.4850580185628</v>
      </c>
      <c r="BJ38" s="46">
        <f t="shared" si="97"/>
        <v>1504.7973675872236</v>
      </c>
      <c r="BK38" s="46">
        <f t="shared" si="97"/>
        <v>1495.7970987699161</v>
      </c>
      <c r="BL38" s="46">
        <f t="shared" si="97"/>
        <v>1490.3489345066941</v>
      </c>
      <c r="BM38" s="46">
        <f t="shared" si="97"/>
        <v>1478.22622176405</v>
      </c>
      <c r="BN38" s="46">
        <f t="shared" si="97"/>
        <v>1466.225577111434</v>
      </c>
      <c r="BO38" s="46">
        <f t="shared" si="97"/>
        <v>1438.4626107714246</v>
      </c>
      <c r="BP38" s="46">
        <f t="shared" si="97"/>
        <v>1414.063714998956</v>
      </c>
      <c r="BQ38" s="46">
        <f t="shared" si="97"/>
        <v>1393.0195496894971</v>
      </c>
      <c r="BR38" s="46"/>
      <c r="BS38" s="33" t="s">
        <v>242</v>
      </c>
      <c r="BT38" s="42">
        <f>BT37/AB37</f>
        <v>180.80651716817786</v>
      </c>
      <c r="BU38" s="42">
        <f aca="true" t="shared" si="98" ref="BU38:CM38">BU37/AC37</f>
        <v>180.9372484941894</v>
      </c>
      <c r="BV38" s="42">
        <f t="shared" si="98"/>
        <v>179.0341300728115</v>
      </c>
      <c r="BW38" s="42">
        <f t="shared" si="98"/>
        <v>180.0050128675245</v>
      </c>
      <c r="BX38" s="42">
        <f t="shared" si="98"/>
        <v>178.12125305733917</v>
      </c>
      <c r="BY38" s="42">
        <f t="shared" si="98"/>
        <v>177.98266184841097</v>
      </c>
      <c r="BZ38" s="42">
        <f t="shared" si="98"/>
        <v>177.35014411394536</v>
      </c>
      <c r="CA38" s="42">
        <f t="shared" si="98"/>
        <v>177.11001261315232</v>
      </c>
      <c r="CB38" s="42">
        <f t="shared" si="98"/>
        <v>177.68250943132125</v>
      </c>
      <c r="CC38" s="42">
        <f t="shared" si="98"/>
        <v>180.33713493132268</v>
      </c>
      <c r="CD38" s="42">
        <f t="shared" si="98"/>
        <v>181.92963807414313</v>
      </c>
      <c r="CE38" s="42">
        <f t="shared" si="98"/>
        <v>180.91540010849107</v>
      </c>
      <c r="CF38" s="42">
        <f t="shared" si="98"/>
        <v>180.6370736323119</v>
      </c>
      <c r="CG38" s="42">
        <f t="shared" si="98"/>
        <v>180.34281765233095</v>
      </c>
      <c r="CH38" s="42">
        <f t="shared" si="98"/>
        <v>179.22726401687618</v>
      </c>
      <c r="CI38" s="42">
        <f t="shared" si="98"/>
        <v>179.65284868774637</v>
      </c>
      <c r="CJ38" s="42">
        <f t="shared" si="98"/>
        <v>179.07588904384562</v>
      </c>
      <c r="CK38" s="42">
        <f t="shared" si="98"/>
        <v>182.67297548255848</v>
      </c>
      <c r="CL38" s="42">
        <f t="shared" si="98"/>
        <v>183.53987837970723</v>
      </c>
      <c r="CM38" s="42">
        <f t="shared" si="98"/>
        <v>185.45205746886108</v>
      </c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7"/>
    </row>
    <row r="39" spans="1:114" ht="13.5">
      <c r="A39" s="35"/>
      <c r="B39" s="35"/>
      <c r="C39" s="42"/>
      <c r="D39" s="36"/>
      <c r="E39" s="36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33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7"/>
    </row>
    <row r="40" spans="1:114" ht="13.5">
      <c r="A40" s="35" t="s">
        <v>204</v>
      </c>
      <c r="B40" s="35"/>
      <c r="C40" s="42"/>
      <c r="D40" s="36"/>
      <c r="E40" s="36"/>
      <c r="F40" s="48"/>
      <c r="G40" s="46"/>
      <c r="H40" s="46"/>
      <c r="I40" s="46"/>
      <c r="J40" s="46"/>
      <c r="K40" s="42"/>
      <c r="L40" s="42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35" t="s">
        <v>204</v>
      </c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33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7"/>
    </row>
    <row r="41" spans="1:114" ht="13.5">
      <c r="A41" s="42" t="s">
        <v>93</v>
      </c>
      <c r="B41" s="35" t="s">
        <v>169</v>
      </c>
      <c r="C41" s="42">
        <v>72</v>
      </c>
      <c r="D41" s="36">
        <v>2076.0625</v>
      </c>
      <c r="E41" s="36">
        <v>1659.5</v>
      </c>
      <c r="F41" s="37">
        <v>0</v>
      </c>
      <c r="G41" s="39">
        <v>0</v>
      </c>
      <c r="H41" s="39">
        <v>0</v>
      </c>
      <c r="I41" s="39">
        <v>0</v>
      </c>
      <c r="J41" s="39">
        <v>0</v>
      </c>
      <c r="K41" s="42">
        <v>0</v>
      </c>
      <c r="L41" s="42">
        <v>0</v>
      </c>
      <c r="M41" s="39">
        <v>2</v>
      </c>
      <c r="N41" s="39">
        <v>3</v>
      </c>
      <c r="O41" s="39">
        <v>3</v>
      </c>
      <c r="P41" s="39">
        <v>0</v>
      </c>
      <c r="Q41" s="39">
        <v>0</v>
      </c>
      <c r="R41" s="39">
        <v>0</v>
      </c>
      <c r="S41" s="39">
        <v>0</v>
      </c>
      <c r="T41" s="39">
        <v>0</v>
      </c>
      <c r="U41" s="39">
        <v>0</v>
      </c>
      <c r="V41" s="39">
        <v>0</v>
      </c>
      <c r="W41" s="39">
        <v>0</v>
      </c>
      <c r="X41" s="39">
        <v>0</v>
      </c>
      <c r="Y41" s="39">
        <v>0</v>
      </c>
      <c r="Z41" s="35" t="s">
        <v>93</v>
      </c>
      <c r="AA41" s="40"/>
      <c r="AB41" s="40">
        <f aca="true" t="shared" si="99" ref="AB41:AB49">$D41*F41</f>
        <v>0</v>
      </c>
      <c r="AC41" s="40">
        <f aca="true" t="shared" si="100" ref="AC41:AC49">$D41*G41</f>
        <v>0</v>
      </c>
      <c r="AD41" s="40">
        <f aca="true" t="shared" si="101" ref="AD41:AD49">$D41*H41</f>
        <v>0</v>
      </c>
      <c r="AE41" s="40">
        <f aca="true" t="shared" si="102" ref="AE41:AE49">$D41*I41</f>
        <v>0</v>
      </c>
      <c r="AF41" s="40">
        <f aca="true" t="shared" si="103" ref="AF41:AF49">$D41*J41</f>
        <v>0</v>
      </c>
      <c r="AG41" s="40">
        <f aca="true" t="shared" si="104" ref="AG41:AG49">$D41*K41</f>
        <v>0</v>
      </c>
      <c r="AH41" s="40">
        <f aca="true" t="shared" si="105" ref="AH41:AH49">$D41*L41</f>
        <v>0</v>
      </c>
      <c r="AI41" s="40">
        <f aca="true" t="shared" si="106" ref="AI41:AI49">$D41*M41</f>
        <v>4152.125</v>
      </c>
      <c r="AJ41" s="40">
        <f aca="true" t="shared" si="107" ref="AJ41:AJ49">$D41*N41</f>
        <v>6228.1875</v>
      </c>
      <c r="AK41" s="40">
        <f aca="true" t="shared" si="108" ref="AK41:AK49">$D41*O41</f>
        <v>6228.1875</v>
      </c>
      <c r="AL41" s="40">
        <f aca="true" t="shared" si="109" ref="AL41:AL49">$D41*P41</f>
        <v>0</v>
      </c>
      <c r="AM41" s="40">
        <f aca="true" t="shared" si="110" ref="AM41:AM49">$D41*Q41</f>
        <v>0</v>
      </c>
      <c r="AN41" s="40">
        <f aca="true" t="shared" si="111" ref="AN41:AN49">$D41*R41</f>
        <v>0</v>
      </c>
      <c r="AO41" s="40">
        <f aca="true" t="shared" si="112" ref="AO41:AO49">$D41*S41</f>
        <v>0</v>
      </c>
      <c r="AP41" s="40">
        <f aca="true" t="shared" si="113" ref="AP41:AP49">$D41*T41</f>
        <v>0</v>
      </c>
      <c r="AQ41" s="40">
        <f aca="true" t="shared" si="114" ref="AQ41:AQ49">$D41*U41</f>
        <v>0</v>
      </c>
      <c r="AR41" s="40">
        <f aca="true" t="shared" si="115" ref="AR41:AR49">$D41*V41</f>
        <v>0</v>
      </c>
      <c r="AS41" s="40">
        <f aca="true" t="shared" si="116" ref="AS41:AS49">$D41*W41</f>
        <v>0</v>
      </c>
      <c r="AT41" s="40">
        <f aca="true" t="shared" si="117" ref="AT41:AT49">$D41*X41</f>
        <v>0</v>
      </c>
      <c r="AU41" s="40">
        <f aca="true" t="shared" si="118" ref="AU41:AU49">$D41*Y41</f>
        <v>0</v>
      </c>
      <c r="AV41" s="39"/>
      <c r="AW41" s="39" t="s">
        <v>240</v>
      </c>
      <c r="AX41" s="41">
        <f aca="true" t="shared" si="119" ref="AX41:AX49">$E41*F41</f>
        <v>0</v>
      </c>
      <c r="AY41" s="41">
        <f aca="true" t="shared" si="120" ref="AY41:AY49">$E41*G41</f>
        <v>0</v>
      </c>
      <c r="AZ41" s="41">
        <f aca="true" t="shared" si="121" ref="AZ41:AZ49">$E41*H41</f>
        <v>0</v>
      </c>
      <c r="BA41" s="41">
        <f aca="true" t="shared" si="122" ref="BA41:BA49">$E41*I41</f>
        <v>0</v>
      </c>
      <c r="BB41" s="41">
        <f aca="true" t="shared" si="123" ref="BB41:BB49">$E41*J41</f>
        <v>0</v>
      </c>
      <c r="BC41" s="41">
        <f aca="true" t="shared" si="124" ref="BC41:BC49">$E41*K41</f>
        <v>0</v>
      </c>
      <c r="BD41" s="41">
        <f aca="true" t="shared" si="125" ref="BD41:BD49">$E41*L41</f>
        <v>0</v>
      </c>
      <c r="BE41" s="41">
        <f aca="true" t="shared" si="126" ref="BE41:BE49">$E41*M41</f>
        <v>3319</v>
      </c>
      <c r="BF41" s="41">
        <f aca="true" t="shared" si="127" ref="BF41:BF49">$E41*N41</f>
        <v>4978.5</v>
      </c>
      <c r="BG41" s="41">
        <f aca="true" t="shared" si="128" ref="BG41:BG49">$E41*O41</f>
        <v>4978.5</v>
      </c>
      <c r="BH41" s="41">
        <f aca="true" t="shared" si="129" ref="BH41:BH49">$E41*P41</f>
        <v>0</v>
      </c>
      <c r="BI41" s="41">
        <f aca="true" t="shared" si="130" ref="BI41:BI49">$E41*Q41</f>
        <v>0</v>
      </c>
      <c r="BJ41" s="41">
        <f aca="true" t="shared" si="131" ref="BJ41:BJ49">$E41*R41</f>
        <v>0</v>
      </c>
      <c r="BK41" s="41">
        <f aca="true" t="shared" si="132" ref="BK41:BK49">$E41*S41</f>
        <v>0</v>
      </c>
      <c r="BL41" s="41">
        <f aca="true" t="shared" si="133" ref="BL41:BL49">$E41*T41</f>
        <v>0</v>
      </c>
      <c r="BM41" s="41">
        <f aca="true" t="shared" si="134" ref="BM41:BM49">$E41*U41</f>
        <v>0</v>
      </c>
      <c r="BN41" s="41">
        <f aca="true" t="shared" si="135" ref="BN41:BN49">$E41*V41</f>
        <v>0</v>
      </c>
      <c r="BO41" s="41">
        <f aca="true" t="shared" si="136" ref="BO41:BO49">$E41*W41</f>
        <v>0</v>
      </c>
      <c r="BP41" s="41">
        <f aca="true" t="shared" si="137" ref="BP41:BP49">$E41*X41</f>
        <v>0</v>
      </c>
      <c r="BQ41" s="41">
        <f aca="true" t="shared" si="138" ref="BQ41:BQ49">$E41*Y41</f>
        <v>0</v>
      </c>
      <c r="BR41" s="46"/>
      <c r="BS41" s="33" t="s">
        <v>240</v>
      </c>
      <c r="BT41" s="42">
        <f aca="true" t="shared" si="139" ref="BT41:BT49">$C41*AB41</f>
        <v>0</v>
      </c>
      <c r="BU41" s="42">
        <f aca="true" t="shared" si="140" ref="BU41:BU49">$C41*AC41</f>
        <v>0</v>
      </c>
      <c r="BV41" s="42">
        <f aca="true" t="shared" si="141" ref="BV41:BV49">$C41*AD41</f>
        <v>0</v>
      </c>
      <c r="BW41" s="42">
        <f aca="true" t="shared" si="142" ref="BW41:BW49">$C41*AE41</f>
        <v>0</v>
      </c>
      <c r="BX41" s="42">
        <f aca="true" t="shared" si="143" ref="BX41:BX49">$C41*AF41</f>
        <v>0</v>
      </c>
      <c r="BY41" s="42">
        <f aca="true" t="shared" si="144" ref="BY41:BY49">$C41*AG41</f>
        <v>0</v>
      </c>
      <c r="BZ41" s="42">
        <f aca="true" t="shared" si="145" ref="BZ41:BZ49">$C41*AH41</f>
        <v>0</v>
      </c>
      <c r="CA41" s="42">
        <f aca="true" t="shared" si="146" ref="CA41:CA49">$C41*AI41</f>
        <v>298953</v>
      </c>
      <c r="CB41" s="42">
        <f aca="true" t="shared" si="147" ref="CB41:CB49">$C41*AJ41</f>
        <v>448429.5</v>
      </c>
      <c r="CC41" s="42">
        <f aca="true" t="shared" si="148" ref="CC41:CC49">$C41*AK41</f>
        <v>448429.5</v>
      </c>
      <c r="CD41" s="42">
        <f aca="true" t="shared" si="149" ref="CD41:CD49">$C41*AL41</f>
        <v>0</v>
      </c>
      <c r="CE41" s="42">
        <f aca="true" t="shared" si="150" ref="CE41:CE49">$C41*AM41</f>
        <v>0</v>
      </c>
      <c r="CF41" s="42">
        <f aca="true" t="shared" si="151" ref="CF41:CF49">$C41*AN41</f>
        <v>0</v>
      </c>
      <c r="CG41" s="42">
        <f aca="true" t="shared" si="152" ref="CG41:CG49">$C41*AO41</f>
        <v>0</v>
      </c>
      <c r="CH41" s="42">
        <f aca="true" t="shared" si="153" ref="CH41:CH49">$C41*AP41</f>
        <v>0</v>
      </c>
      <c r="CI41" s="42">
        <f aca="true" t="shared" si="154" ref="CI41:CI49">$C41*AQ41</f>
        <v>0</v>
      </c>
      <c r="CJ41" s="42">
        <f aca="true" t="shared" si="155" ref="CJ41:CJ49">$C41*AR41</f>
        <v>0</v>
      </c>
      <c r="CK41" s="42">
        <f aca="true" t="shared" si="156" ref="CK41:CK49">$C41*AS41</f>
        <v>0</v>
      </c>
      <c r="CL41" s="42">
        <f aca="true" t="shared" si="157" ref="CL41:CL49">$C41*AT41</f>
        <v>0</v>
      </c>
      <c r="CM41" s="42">
        <f aca="true" t="shared" si="158" ref="CM41:CM49">$C41*AU41</f>
        <v>0</v>
      </c>
      <c r="CN41" s="46"/>
      <c r="CO41" s="46"/>
      <c r="CP41" s="44">
        <f aca="true" t="shared" si="159" ref="CP41:CP49">$C41*AX41</f>
        <v>0</v>
      </c>
      <c r="CQ41" s="44">
        <f aca="true" t="shared" si="160" ref="CQ41:CQ49">$C41*AY41</f>
        <v>0</v>
      </c>
      <c r="CR41" s="44">
        <f aca="true" t="shared" si="161" ref="CR41:CR49">$C41*AZ41</f>
        <v>0</v>
      </c>
      <c r="CS41" s="44">
        <f aca="true" t="shared" si="162" ref="CS41:CS49">$C41*BA41</f>
        <v>0</v>
      </c>
      <c r="CT41" s="44">
        <f aca="true" t="shared" si="163" ref="CT41:CT49">$C41*BB41</f>
        <v>0</v>
      </c>
      <c r="CU41" s="44">
        <f aca="true" t="shared" si="164" ref="CU41:CU49">$C41*BC41</f>
        <v>0</v>
      </c>
      <c r="CV41" s="44">
        <f aca="true" t="shared" si="165" ref="CV41:CV49">$C41*BD41</f>
        <v>0</v>
      </c>
      <c r="CW41" s="44">
        <f aca="true" t="shared" si="166" ref="CW41:CW49">$C41*BE41</f>
        <v>238968</v>
      </c>
      <c r="CX41" s="44">
        <f aca="true" t="shared" si="167" ref="CX41:CX49">$C41*BF41</f>
        <v>358452</v>
      </c>
      <c r="CY41" s="44">
        <f aca="true" t="shared" si="168" ref="CY41:CY49">$C41*BG41</f>
        <v>358452</v>
      </c>
      <c r="CZ41" s="44">
        <f aca="true" t="shared" si="169" ref="CZ41:CZ49">$C41*BH41</f>
        <v>0</v>
      </c>
      <c r="DA41" s="44">
        <f aca="true" t="shared" si="170" ref="DA41:DA49">$C41*BI41</f>
        <v>0</v>
      </c>
      <c r="DB41" s="44">
        <f aca="true" t="shared" si="171" ref="DB41:DB49">$C41*BJ41</f>
        <v>0</v>
      </c>
      <c r="DC41" s="44">
        <f aca="true" t="shared" si="172" ref="DC41:DC49">$C41*BK41</f>
        <v>0</v>
      </c>
      <c r="DD41" s="44">
        <f aca="true" t="shared" si="173" ref="DD41:DD49">$C41*BL41</f>
        <v>0</v>
      </c>
      <c r="DE41" s="44">
        <f aca="true" t="shared" si="174" ref="DE41:DE49">$C41*BM41</f>
        <v>0</v>
      </c>
      <c r="DF41" s="44">
        <f aca="true" t="shared" si="175" ref="DF41:DF49">$C41*BN41</f>
        <v>0</v>
      </c>
      <c r="DG41" s="44">
        <f aca="true" t="shared" si="176" ref="DG41:DG49">$C41*BO41</f>
        <v>0</v>
      </c>
      <c r="DH41" s="44">
        <f aca="true" t="shared" si="177" ref="DH41:DH49">$C41*BP41</f>
        <v>0</v>
      </c>
      <c r="DI41" s="44">
        <f aca="true" t="shared" si="178" ref="DI41:DI49">$C41*BQ41</f>
        <v>0</v>
      </c>
      <c r="DJ41" s="47"/>
    </row>
    <row r="42" spans="1:114" ht="13.5">
      <c r="A42" s="42" t="s">
        <v>231</v>
      </c>
      <c r="B42" s="35" t="s">
        <v>169</v>
      </c>
      <c r="C42" s="42">
        <v>75</v>
      </c>
      <c r="D42" s="35">
        <v>2400</v>
      </c>
      <c r="E42" s="35">
        <v>1600</v>
      </c>
      <c r="F42" s="39">
        <v>5</v>
      </c>
      <c r="G42" s="39">
        <v>15</v>
      </c>
      <c r="H42" s="39">
        <v>21</v>
      </c>
      <c r="I42" s="39">
        <v>22</v>
      </c>
      <c r="J42" s="39">
        <v>21</v>
      </c>
      <c r="K42" s="42">
        <v>18</v>
      </c>
      <c r="L42" s="42">
        <v>28</v>
      </c>
      <c r="M42" s="39">
        <v>30</v>
      </c>
      <c r="N42" s="39">
        <v>29</v>
      </c>
      <c r="O42" s="39">
        <v>27</v>
      </c>
      <c r="P42" s="39">
        <v>38</v>
      </c>
      <c r="Q42" s="39">
        <v>41</v>
      </c>
      <c r="R42" s="39">
        <v>48</v>
      </c>
      <c r="S42" s="39">
        <v>48</v>
      </c>
      <c r="T42" s="39">
        <v>47</v>
      </c>
      <c r="U42" s="39">
        <v>47</v>
      </c>
      <c r="V42" s="39">
        <v>48</v>
      </c>
      <c r="W42" s="39">
        <v>39</v>
      </c>
      <c r="X42" s="39">
        <v>24</v>
      </c>
      <c r="Y42" s="39">
        <v>6</v>
      </c>
      <c r="Z42" s="35" t="s">
        <v>111</v>
      </c>
      <c r="AA42" s="40"/>
      <c r="AB42" s="40">
        <f t="shared" si="99"/>
        <v>12000</v>
      </c>
      <c r="AC42" s="40">
        <f t="shared" si="100"/>
        <v>36000</v>
      </c>
      <c r="AD42" s="40">
        <f t="shared" si="101"/>
        <v>50400</v>
      </c>
      <c r="AE42" s="40">
        <f t="shared" si="102"/>
        <v>52800</v>
      </c>
      <c r="AF42" s="40">
        <f t="shared" si="103"/>
        <v>50400</v>
      </c>
      <c r="AG42" s="40">
        <f t="shared" si="104"/>
        <v>43200</v>
      </c>
      <c r="AH42" s="40">
        <f t="shared" si="105"/>
        <v>67200</v>
      </c>
      <c r="AI42" s="40">
        <f t="shared" si="106"/>
        <v>72000</v>
      </c>
      <c r="AJ42" s="40">
        <f t="shared" si="107"/>
        <v>69600</v>
      </c>
      <c r="AK42" s="40">
        <f t="shared" si="108"/>
        <v>64800</v>
      </c>
      <c r="AL42" s="40">
        <f t="shared" si="109"/>
        <v>91200</v>
      </c>
      <c r="AM42" s="40">
        <f t="shared" si="110"/>
        <v>98400</v>
      </c>
      <c r="AN42" s="40">
        <f t="shared" si="111"/>
        <v>115200</v>
      </c>
      <c r="AO42" s="40">
        <f t="shared" si="112"/>
        <v>115200</v>
      </c>
      <c r="AP42" s="40">
        <f t="shared" si="113"/>
        <v>112800</v>
      </c>
      <c r="AQ42" s="40">
        <f t="shared" si="114"/>
        <v>112800</v>
      </c>
      <c r="AR42" s="40">
        <f t="shared" si="115"/>
        <v>115200</v>
      </c>
      <c r="AS42" s="40">
        <f t="shared" si="116"/>
        <v>93600</v>
      </c>
      <c r="AT42" s="40">
        <f t="shared" si="117"/>
        <v>57600</v>
      </c>
      <c r="AU42" s="40">
        <f t="shared" si="118"/>
        <v>14400</v>
      </c>
      <c r="AV42" s="39"/>
      <c r="AW42" s="39"/>
      <c r="AX42" s="41">
        <f t="shared" si="119"/>
        <v>8000</v>
      </c>
      <c r="AY42" s="41">
        <f t="shared" si="120"/>
        <v>24000</v>
      </c>
      <c r="AZ42" s="41">
        <f t="shared" si="121"/>
        <v>33600</v>
      </c>
      <c r="BA42" s="41">
        <f t="shared" si="122"/>
        <v>35200</v>
      </c>
      <c r="BB42" s="41">
        <f t="shared" si="123"/>
        <v>33600</v>
      </c>
      <c r="BC42" s="41">
        <f t="shared" si="124"/>
        <v>28800</v>
      </c>
      <c r="BD42" s="41">
        <f t="shared" si="125"/>
        <v>44800</v>
      </c>
      <c r="BE42" s="41">
        <f t="shared" si="126"/>
        <v>48000</v>
      </c>
      <c r="BF42" s="41">
        <f t="shared" si="127"/>
        <v>46400</v>
      </c>
      <c r="BG42" s="41">
        <f t="shared" si="128"/>
        <v>43200</v>
      </c>
      <c r="BH42" s="41">
        <f t="shared" si="129"/>
        <v>60800</v>
      </c>
      <c r="BI42" s="41">
        <f t="shared" si="130"/>
        <v>65600</v>
      </c>
      <c r="BJ42" s="41">
        <f t="shared" si="131"/>
        <v>76800</v>
      </c>
      <c r="BK42" s="41">
        <f t="shared" si="132"/>
        <v>76800</v>
      </c>
      <c r="BL42" s="41">
        <f t="shared" si="133"/>
        <v>75200</v>
      </c>
      <c r="BM42" s="41">
        <f t="shared" si="134"/>
        <v>75200</v>
      </c>
      <c r="BN42" s="41">
        <f t="shared" si="135"/>
        <v>76800</v>
      </c>
      <c r="BO42" s="41">
        <f t="shared" si="136"/>
        <v>62400</v>
      </c>
      <c r="BP42" s="41">
        <f t="shared" si="137"/>
        <v>38400</v>
      </c>
      <c r="BQ42" s="41">
        <f t="shared" si="138"/>
        <v>9600</v>
      </c>
      <c r="BR42" s="46"/>
      <c r="BS42" s="33"/>
      <c r="BT42" s="42">
        <f t="shared" si="139"/>
        <v>900000</v>
      </c>
      <c r="BU42" s="42">
        <f t="shared" si="140"/>
        <v>2700000</v>
      </c>
      <c r="BV42" s="42">
        <f t="shared" si="141"/>
        <v>3780000</v>
      </c>
      <c r="BW42" s="42">
        <f t="shared" si="142"/>
        <v>3960000</v>
      </c>
      <c r="BX42" s="42">
        <f t="shared" si="143"/>
        <v>3780000</v>
      </c>
      <c r="BY42" s="42">
        <f t="shared" si="144"/>
        <v>3240000</v>
      </c>
      <c r="BZ42" s="42">
        <f t="shared" si="145"/>
        <v>5040000</v>
      </c>
      <c r="CA42" s="42">
        <f t="shared" si="146"/>
        <v>5400000</v>
      </c>
      <c r="CB42" s="42">
        <f t="shared" si="147"/>
        <v>5220000</v>
      </c>
      <c r="CC42" s="42">
        <f t="shared" si="148"/>
        <v>4860000</v>
      </c>
      <c r="CD42" s="42">
        <f t="shared" si="149"/>
        <v>6840000</v>
      </c>
      <c r="CE42" s="42">
        <f t="shared" si="150"/>
        <v>7380000</v>
      </c>
      <c r="CF42" s="42">
        <f t="shared" si="151"/>
        <v>8640000</v>
      </c>
      <c r="CG42" s="42">
        <f t="shared" si="152"/>
        <v>8640000</v>
      </c>
      <c r="CH42" s="42">
        <f t="shared" si="153"/>
        <v>8460000</v>
      </c>
      <c r="CI42" s="42">
        <f t="shared" si="154"/>
        <v>8460000</v>
      </c>
      <c r="CJ42" s="42">
        <f t="shared" si="155"/>
        <v>8640000</v>
      </c>
      <c r="CK42" s="42">
        <f t="shared" si="156"/>
        <v>7020000</v>
      </c>
      <c r="CL42" s="42">
        <f t="shared" si="157"/>
        <v>4320000</v>
      </c>
      <c r="CM42" s="42">
        <f t="shared" si="158"/>
        <v>1080000</v>
      </c>
      <c r="CN42" s="46"/>
      <c r="CO42" s="46"/>
      <c r="CP42" s="44">
        <f t="shared" si="159"/>
        <v>600000</v>
      </c>
      <c r="CQ42" s="44">
        <f t="shared" si="160"/>
        <v>1800000</v>
      </c>
      <c r="CR42" s="44">
        <f t="shared" si="161"/>
        <v>2520000</v>
      </c>
      <c r="CS42" s="44">
        <f t="shared" si="162"/>
        <v>2640000</v>
      </c>
      <c r="CT42" s="44">
        <f t="shared" si="163"/>
        <v>2520000</v>
      </c>
      <c r="CU42" s="44">
        <f t="shared" si="164"/>
        <v>2160000</v>
      </c>
      <c r="CV42" s="44">
        <f t="shared" si="165"/>
        <v>3360000</v>
      </c>
      <c r="CW42" s="44">
        <f t="shared" si="166"/>
        <v>3600000</v>
      </c>
      <c r="CX42" s="44">
        <f t="shared" si="167"/>
        <v>3480000</v>
      </c>
      <c r="CY42" s="44">
        <f t="shared" si="168"/>
        <v>3240000</v>
      </c>
      <c r="CZ42" s="44">
        <f t="shared" si="169"/>
        <v>4560000</v>
      </c>
      <c r="DA42" s="44">
        <f t="shared" si="170"/>
        <v>4920000</v>
      </c>
      <c r="DB42" s="44">
        <f t="shared" si="171"/>
        <v>5760000</v>
      </c>
      <c r="DC42" s="44">
        <f t="shared" si="172"/>
        <v>5760000</v>
      </c>
      <c r="DD42" s="44">
        <f t="shared" si="173"/>
        <v>5640000</v>
      </c>
      <c r="DE42" s="44">
        <f t="shared" si="174"/>
        <v>5640000</v>
      </c>
      <c r="DF42" s="44">
        <f t="shared" si="175"/>
        <v>5760000</v>
      </c>
      <c r="DG42" s="44">
        <f t="shared" si="176"/>
        <v>4680000</v>
      </c>
      <c r="DH42" s="44">
        <f t="shared" si="177"/>
        <v>2880000</v>
      </c>
      <c r="DI42" s="44">
        <f t="shared" si="178"/>
        <v>720000</v>
      </c>
      <c r="DJ42" s="47"/>
    </row>
    <row r="43" spans="1:114" ht="13.5">
      <c r="A43" s="42" t="s">
        <v>96</v>
      </c>
      <c r="B43" s="35" t="s">
        <v>169</v>
      </c>
      <c r="C43" s="42">
        <v>100</v>
      </c>
      <c r="D43" s="36">
        <v>1921</v>
      </c>
      <c r="E43" s="35">
        <v>1510.2</v>
      </c>
      <c r="F43" s="45">
        <v>17</v>
      </c>
      <c r="G43" s="39">
        <v>17</v>
      </c>
      <c r="H43" s="39">
        <v>18</v>
      </c>
      <c r="I43" s="39">
        <v>18</v>
      </c>
      <c r="J43" s="39">
        <v>18</v>
      </c>
      <c r="K43" s="42">
        <v>17</v>
      </c>
      <c r="L43" s="42">
        <v>23</v>
      </c>
      <c r="M43" s="39">
        <v>21</v>
      </c>
      <c r="N43" s="39">
        <v>13</v>
      </c>
      <c r="O43" s="39">
        <v>14</v>
      </c>
      <c r="P43" s="39">
        <v>22</v>
      </c>
      <c r="Q43" s="39">
        <v>17</v>
      </c>
      <c r="R43" s="39">
        <v>37</v>
      </c>
      <c r="S43" s="39">
        <v>52</v>
      </c>
      <c r="T43" s="39">
        <v>50</v>
      </c>
      <c r="U43" s="39">
        <v>50</v>
      </c>
      <c r="V43" s="39">
        <v>42</v>
      </c>
      <c r="W43" s="39">
        <v>35</v>
      </c>
      <c r="X43" s="39">
        <v>22</v>
      </c>
      <c r="Y43" s="39">
        <v>11</v>
      </c>
      <c r="Z43" s="35" t="s">
        <v>96</v>
      </c>
      <c r="AA43" s="40"/>
      <c r="AB43" s="40">
        <f t="shared" si="99"/>
        <v>32657</v>
      </c>
      <c r="AC43" s="40">
        <f t="shared" si="100"/>
        <v>32657</v>
      </c>
      <c r="AD43" s="40">
        <f t="shared" si="101"/>
        <v>34578</v>
      </c>
      <c r="AE43" s="40">
        <f t="shared" si="102"/>
        <v>34578</v>
      </c>
      <c r="AF43" s="40">
        <f t="shared" si="103"/>
        <v>34578</v>
      </c>
      <c r="AG43" s="40">
        <f t="shared" si="104"/>
        <v>32657</v>
      </c>
      <c r="AH43" s="40">
        <f t="shared" si="105"/>
        <v>44183</v>
      </c>
      <c r="AI43" s="40">
        <f t="shared" si="106"/>
        <v>40341</v>
      </c>
      <c r="AJ43" s="40">
        <f t="shared" si="107"/>
        <v>24973</v>
      </c>
      <c r="AK43" s="40">
        <f t="shared" si="108"/>
        <v>26894</v>
      </c>
      <c r="AL43" s="40">
        <f t="shared" si="109"/>
        <v>42262</v>
      </c>
      <c r="AM43" s="40">
        <f t="shared" si="110"/>
        <v>32657</v>
      </c>
      <c r="AN43" s="40">
        <f t="shared" si="111"/>
        <v>71077</v>
      </c>
      <c r="AO43" s="40">
        <f t="shared" si="112"/>
        <v>99892</v>
      </c>
      <c r="AP43" s="40">
        <f t="shared" si="113"/>
        <v>96050</v>
      </c>
      <c r="AQ43" s="40">
        <f t="shared" si="114"/>
        <v>96050</v>
      </c>
      <c r="AR43" s="40">
        <f t="shared" si="115"/>
        <v>80682</v>
      </c>
      <c r="AS43" s="40">
        <f t="shared" si="116"/>
        <v>67235</v>
      </c>
      <c r="AT43" s="40">
        <f t="shared" si="117"/>
        <v>42262</v>
      </c>
      <c r="AU43" s="40">
        <f t="shared" si="118"/>
        <v>21131</v>
      </c>
      <c r="AV43" s="39"/>
      <c r="AW43" s="39"/>
      <c r="AX43" s="41">
        <f t="shared" si="119"/>
        <v>25673.4</v>
      </c>
      <c r="AY43" s="41">
        <f t="shared" si="120"/>
        <v>25673.4</v>
      </c>
      <c r="AZ43" s="41">
        <f t="shared" si="121"/>
        <v>27183.600000000002</v>
      </c>
      <c r="BA43" s="41">
        <f t="shared" si="122"/>
        <v>27183.600000000002</v>
      </c>
      <c r="BB43" s="41">
        <f t="shared" si="123"/>
        <v>27183.600000000002</v>
      </c>
      <c r="BC43" s="41">
        <f t="shared" si="124"/>
        <v>25673.4</v>
      </c>
      <c r="BD43" s="41">
        <f t="shared" si="125"/>
        <v>34734.6</v>
      </c>
      <c r="BE43" s="41">
        <f t="shared" si="126"/>
        <v>31714.2</v>
      </c>
      <c r="BF43" s="41">
        <f t="shared" si="127"/>
        <v>19632.600000000002</v>
      </c>
      <c r="BG43" s="41">
        <f t="shared" si="128"/>
        <v>21142.8</v>
      </c>
      <c r="BH43" s="41">
        <f t="shared" si="129"/>
        <v>33224.4</v>
      </c>
      <c r="BI43" s="41">
        <f t="shared" si="130"/>
        <v>25673.4</v>
      </c>
      <c r="BJ43" s="41">
        <f t="shared" si="131"/>
        <v>55877.4</v>
      </c>
      <c r="BK43" s="41">
        <f t="shared" si="132"/>
        <v>78530.40000000001</v>
      </c>
      <c r="BL43" s="41">
        <f t="shared" si="133"/>
        <v>75510</v>
      </c>
      <c r="BM43" s="41">
        <f t="shared" si="134"/>
        <v>75510</v>
      </c>
      <c r="BN43" s="41">
        <f t="shared" si="135"/>
        <v>63428.4</v>
      </c>
      <c r="BO43" s="41">
        <f t="shared" si="136"/>
        <v>52857</v>
      </c>
      <c r="BP43" s="41">
        <f t="shared" si="137"/>
        <v>33224.4</v>
      </c>
      <c r="BQ43" s="41">
        <f t="shared" si="138"/>
        <v>16612.2</v>
      </c>
      <c r="BR43" s="46"/>
      <c r="BS43" s="33"/>
      <c r="BT43" s="42">
        <f t="shared" si="139"/>
        <v>3265700</v>
      </c>
      <c r="BU43" s="42">
        <f t="shared" si="140"/>
        <v>3265700</v>
      </c>
      <c r="BV43" s="42">
        <f t="shared" si="141"/>
        <v>3457800</v>
      </c>
      <c r="BW43" s="42">
        <f t="shared" si="142"/>
        <v>3457800</v>
      </c>
      <c r="BX43" s="42">
        <f t="shared" si="143"/>
        <v>3457800</v>
      </c>
      <c r="BY43" s="42">
        <f t="shared" si="144"/>
        <v>3265700</v>
      </c>
      <c r="BZ43" s="42">
        <f t="shared" si="145"/>
        <v>4418300</v>
      </c>
      <c r="CA43" s="42">
        <f t="shared" si="146"/>
        <v>4034100</v>
      </c>
      <c r="CB43" s="42">
        <f t="shared" si="147"/>
        <v>2497300</v>
      </c>
      <c r="CC43" s="42">
        <f t="shared" si="148"/>
        <v>2689400</v>
      </c>
      <c r="CD43" s="42">
        <f t="shared" si="149"/>
        <v>4226200</v>
      </c>
      <c r="CE43" s="42">
        <f t="shared" si="150"/>
        <v>3265700</v>
      </c>
      <c r="CF43" s="42">
        <f t="shared" si="151"/>
        <v>7107700</v>
      </c>
      <c r="CG43" s="42">
        <f t="shared" si="152"/>
        <v>9989200</v>
      </c>
      <c r="CH43" s="42">
        <f t="shared" si="153"/>
        <v>9605000</v>
      </c>
      <c r="CI43" s="42">
        <f t="shared" si="154"/>
        <v>9605000</v>
      </c>
      <c r="CJ43" s="42">
        <f t="shared" si="155"/>
        <v>8068200</v>
      </c>
      <c r="CK43" s="42">
        <f t="shared" si="156"/>
        <v>6723500</v>
      </c>
      <c r="CL43" s="42">
        <f t="shared" si="157"/>
        <v>4226200</v>
      </c>
      <c r="CM43" s="42">
        <f t="shared" si="158"/>
        <v>2113100</v>
      </c>
      <c r="CN43" s="46"/>
      <c r="CO43" s="46"/>
      <c r="CP43" s="44">
        <f t="shared" si="159"/>
        <v>2567340</v>
      </c>
      <c r="CQ43" s="44">
        <f t="shared" si="160"/>
        <v>2567340</v>
      </c>
      <c r="CR43" s="44">
        <f t="shared" si="161"/>
        <v>2718360</v>
      </c>
      <c r="CS43" s="44">
        <f t="shared" si="162"/>
        <v>2718360</v>
      </c>
      <c r="CT43" s="44">
        <f t="shared" si="163"/>
        <v>2718360</v>
      </c>
      <c r="CU43" s="44">
        <f t="shared" si="164"/>
        <v>2567340</v>
      </c>
      <c r="CV43" s="44">
        <f t="shared" si="165"/>
        <v>3473460</v>
      </c>
      <c r="CW43" s="44">
        <f t="shared" si="166"/>
        <v>3171420</v>
      </c>
      <c r="CX43" s="44">
        <f t="shared" si="167"/>
        <v>1963260.0000000002</v>
      </c>
      <c r="CY43" s="44">
        <f t="shared" si="168"/>
        <v>2114280</v>
      </c>
      <c r="CZ43" s="44">
        <f t="shared" si="169"/>
        <v>3322440</v>
      </c>
      <c r="DA43" s="44">
        <f t="shared" si="170"/>
        <v>2567340</v>
      </c>
      <c r="DB43" s="44">
        <f t="shared" si="171"/>
        <v>5587740</v>
      </c>
      <c r="DC43" s="44">
        <f t="shared" si="172"/>
        <v>7853040.000000001</v>
      </c>
      <c r="DD43" s="44">
        <f t="shared" si="173"/>
        <v>7551000</v>
      </c>
      <c r="DE43" s="44">
        <f t="shared" si="174"/>
        <v>7551000</v>
      </c>
      <c r="DF43" s="44">
        <f t="shared" si="175"/>
        <v>6342840</v>
      </c>
      <c r="DG43" s="44">
        <f t="shared" si="176"/>
        <v>5285700</v>
      </c>
      <c r="DH43" s="44">
        <f t="shared" si="177"/>
        <v>3322440</v>
      </c>
      <c r="DI43" s="44">
        <f t="shared" si="178"/>
        <v>1661220</v>
      </c>
      <c r="DJ43" s="47"/>
    </row>
    <row r="44" spans="1:114" ht="13.5">
      <c r="A44" s="42" t="s">
        <v>94</v>
      </c>
      <c r="B44" s="35" t="s">
        <v>169</v>
      </c>
      <c r="C44" s="42">
        <v>89</v>
      </c>
      <c r="D44" s="36">
        <v>2076.0625</v>
      </c>
      <c r="E44" s="36">
        <v>1659.5</v>
      </c>
      <c r="F44" s="45">
        <v>35</v>
      </c>
      <c r="G44" s="45">
        <v>36</v>
      </c>
      <c r="H44" s="45">
        <v>36</v>
      </c>
      <c r="I44" s="45">
        <v>30</v>
      </c>
      <c r="J44" s="45">
        <v>18</v>
      </c>
      <c r="K44" s="49">
        <v>8</v>
      </c>
      <c r="L44" s="42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>
        <v>0</v>
      </c>
      <c r="U44" s="39">
        <v>0</v>
      </c>
      <c r="V44" s="39">
        <v>0</v>
      </c>
      <c r="W44" s="39">
        <v>0</v>
      </c>
      <c r="X44" s="39">
        <v>0</v>
      </c>
      <c r="Y44" s="39">
        <v>0</v>
      </c>
      <c r="Z44" s="35" t="s">
        <v>94</v>
      </c>
      <c r="AA44" s="40"/>
      <c r="AB44" s="40">
        <f t="shared" si="99"/>
        <v>72662.1875</v>
      </c>
      <c r="AC44" s="40">
        <f t="shared" si="100"/>
        <v>74738.25</v>
      </c>
      <c r="AD44" s="40">
        <f t="shared" si="101"/>
        <v>74738.25</v>
      </c>
      <c r="AE44" s="40">
        <f t="shared" si="102"/>
        <v>62281.875</v>
      </c>
      <c r="AF44" s="40">
        <f t="shared" si="103"/>
        <v>37369.125</v>
      </c>
      <c r="AG44" s="40">
        <f t="shared" si="104"/>
        <v>16608.5</v>
      </c>
      <c r="AH44" s="40">
        <f t="shared" si="105"/>
        <v>0</v>
      </c>
      <c r="AI44" s="40">
        <f t="shared" si="106"/>
        <v>0</v>
      </c>
      <c r="AJ44" s="40">
        <f t="shared" si="107"/>
        <v>0</v>
      </c>
      <c r="AK44" s="40">
        <f t="shared" si="108"/>
        <v>0</v>
      </c>
      <c r="AL44" s="40">
        <f t="shared" si="109"/>
        <v>0</v>
      </c>
      <c r="AM44" s="40">
        <f t="shared" si="110"/>
        <v>0</v>
      </c>
      <c r="AN44" s="40">
        <f t="shared" si="111"/>
        <v>0</v>
      </c>
      <c r="AO44" s="40">
        <f t="shared" si="112"/>
        <v>0</v>
      </c>
      <c r="AP44" s="40">
        <f t="shared" si="113"/>
        <v>0</v>
      </c>
      <c r="AQ44" s="40">
        <f t="shared" si="114"/>
        <v>0</v>
      </c>
      <c r="AR44" s="40">
        <f t="shared" si="115"/>
        <v>0</v>
      </c>
      <c r="AS44" s="40">
        <f t="shared" si="116"/>
        <v>0</v>
      </c>
      <c r="AT44" s="40">
        <f t="shared" si="117"/>
        <v>0</v>
      </c>
      <c r="AU44" s="40">
        <f t="shared" si="118"/>
        <v>0</v>
      </c>
      <c r="AV44" s="39"/>
      <c r="AW44" s="39"/>
      <c r="AX44" s="41">
        <f t="shared" si="119"/>
        <v>58082.5</v>
      </c>
      <c r="AY44" s="41">
        <f t="shared" si="120"/>
        <v>59742</v>
      </c>
      <c r="AZ44" s="41">
        <f t="shared" si="121"/>
        <v>59742</v>
      </c>
      <c r="BA44" s="41">
        <f t="shared" si="122"/>
        <v>49785</v>
      </c>
      <c r="BB44" s="41">
        <f t="shared" si="123"/>
        <v>29871</v>
      </c>
      <c r="BC44" s="41">
        <f t="shared" si="124"/>
        <v>13276</v>
      </c>
      <c r="BD44" s="41">
        <f t="shared" si="125"/>
        <v>0</v>
      </c>
      <c r="BE44" s="41">
        <f t="shared" si="126"/>
        <v>0</v>
      </c>
      <c r="BF44" s="41">
        <f t="shared" si="127"/>
        <v>0</v>
      </c>
      <c r="BG44" s="41">
        <f t="shared" si="128"/>
        <v>0</v>
      </c>
      <c r="BH44" s="41">
        <f t="shared" si="129"/>
        <v>0</v>
      </c>
      <c r="BI44" s="41">
        <f t="shared" si="130"/>
        <v>0</v>
      </c>
      <c r="BJ44" s="41">
        <f t="shared" si="131"/>
        <v>0</v>
      </c>
      <c r="BK44" s="41">
        <f t="shared" si="132"/>
        <v>0</v>
      </c>
      <c r="BL44" s="41">
        <f t="shared" si="133"/>
        <v>0</v>
      </c>
      <c r="BM44" s="41">
        <f t="shared" si="134"/>
        <v>0</v>
      </c>
      <c r="BN44" s="41">
        <f t="shared" si="135"/>
        <v>0</v>
      </c>
      <c r="BO44" s="41">
        <f t="shared" si="136"/>
        <v>0</v>
      </c>
      <c r="BP44" s="41">
        <f t="shared" si="137"/>
        <v>0</v>
      </c>
      <c r="BQ44" s="41">
        <f t="shared" si="138"/>
        <v>0</v>
      </c>
      <c r="BR44" s="46"/>
      <c r="BS44" s="33"/>
      <c r="BT44" s="42">
        <f t="shared" si="139"/>
        <v>6466934.6875</v>
      </c>
      <c r="BU44" s="42">
        <f t="shared" si="140"/>
        <v>6651704.25</v>
      </c>
      <c r="BV44" s="42">
        <f t="shared" si="141"/>
        <v>6651704.25</v>
      </c>
      <c r="BW44" s="42">
        <f t="shared" si="142"/>
        <v>5543086.875</v>
      </c>
      <c r="BX44" s="42">
        <f t="shared" si="143"/>
        <v>3325852.125</v>
      </c>
      <c r="BY44" s="42">
        <f t="shared" si="144"/>
        <v>1478156.5</v>
      </c>
      <c r="BZ44" s="42">
        <f t="shared" si="145"/>
        <v>0</v>
      </c>
      <c r="CA44" s="42">
        <f t="shared" si="146"/>
        <v>0</v>
      </c>
      <c r="CB44" s="42">
        <f t="shared" si="147"/>
        <v>0</v>
      </c>
      <c r="CC44" s="42">
        <f t="shared" si="148"/>
        <v>0</v>
      </c>
      <c r="CD44" s="42">
        <f t="shared" si="149"/>
        <v>0</v>
      </c>
      <c r="CE44" s="42">
        <f t="shared" si="150"/>
        <v>0</v>
      </c>
      <c r="CF44" s="42">
        <f t="shared" si="151"/>
        <v>0</v>
      </c>
      <c r="CG44" s="42">
        <f t="shared" si="152"/>
        <v>0</v>
      </c>
      <c r="CH44" s="42">
        <f t="shared" si="153"/>
        <v>0</v>
      </c>
      <c r="CI44" s="42">
        <f t="shared" si="154"/>
        <v>0</v>
      </c>
      <c r="CJ44" s="42">
        <f t="shared" si="155"/>
        <v>0</v>
      </c>
      <c r="CK44" s="42">
        <f t="shared" si="156"/>
        <v>0</v>
      </c>
      <c r="CL44" s="42">
        <f t="shared" si="157"/>
        <v>0</v>
      </c>
      <c r="CM44" s="42">
        <f t="shared" si="158"/>
        <v>0</v>
      </c>
      <c r="CN44" s="46"/>
      <c r="CO44" s="46"/>
      <c r="CP44" s="44">
        <f t="shared" si="159"/>
        <v>5169342.5</v>
      </c>
      <c r="CQ44" s="44">
        <f t="shared" si="160"/>
        <v>5317038</v>
      </c>
      <c r="CR44" s="44">
        <f t="shared" si="161"/>
        <v>5317038</v>
      </c>
      <c r="CS44" s="44">
        <f t="shared" si="162"/>
        <v>4430865</v>
      </c>
      <c r="CT44" s="44">
        <f t="shared" si="163"/>
        <v>2658519</v>
      </c>
      <c r="CU44" s="44">
        <f t="shared" si="164"/>
        <v>1181564</v>
      </c>
      <c r="CV44" s="44">
        <f t="shared" si="165"/>
        <v>0</v>
      </c>
      <c r="CW44" s="44">
        <f t="shared" si="166"/>
        <v>0</v>
      </c>
      <c r="CX44" s="44">
        <f t="shared" si="167"/>
        <v>0</v>
      </c>
      <c r="CY44" s="44">
        <f t="shared" si="168"/>
        <v>0</v>
      </c>
      <c r="CZ44" s="44">
        <f t="shared" si="169"/>
        <v>0</v>
      </c>
      <c r="DA44" s="44">
        <f t="shared" si="170"/>
        <v>0</v>
      </c>
      <c r="DB44" s="44">
        <f t="shared" si="171"/>
        <v>0</v>
      </c>
      <c r="DC44" s="44">
        <f t="shared" si="172"/>
        <v>0</v>
      </c>
      <c r="DD44" s="44">
        <f t="shared" si="173"/>
        <v>0</v>
      </c>
      <c r="DE44" s="44">
        <f t="shared" si="174"/>
        <v>0</v>
      </c>
      <c r="DF44" s="44">
        <f t="shared" si="175"/>
        <v>0</v>
      </c>
      <c r="DG44" s="44">
        <f t="shared" si="176"/>
        <v>0</v>
      </c>
      <c r="DH44" s="44">
        <f t="shared" si="177"/>
        <v>0</v>
      </c>
      <c r="DI44" s="44">
        <f t="shared" si="178"/>
        <v>0</v>
      </c>
      <c r="DJ44" s="47"/>
    </row>
    <row r="45" spans="1:114" ht="13.5">
      <c r="A45" s="42" t="s">
        <v>109</v>
      </c>
      <c r="B45" s="35" t="s">
        <v>169</v>
      </c>
      <c r="C45" s="42">
        <v>35</v>
      </c>
      <c r="D45" s="36">
        <v>2071.657142857143</v>
      </c>
      <c r="E45" s="36">
        <v>1979.3428571428572</v>
      </c>
      <c r="F45" s="39">
        <v>45</v>
      </c>
      <c r="G45" s="39">
        <v>40</v>
      </c>
      <c r="H45" s="39">
        <v>25</v>
      </c>
      <c r="I45" s="39">
        <v>7</v>
      </c>
      <c r="J45" s="39">
        <v>0</v>
      </c>
      <c r="K45" s="42">
        <v>0</v>
      </c>
      <c r="L45" s="42">
        <v>0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39">
        <v>0</v>
      </c>
      <c r="S45" s="39">
        <v>0</v>
      </c>
      <c r="T45" s="39">
        <v>0</v>
      </c>
      <c r="U45" s="39">
        <v>0</v>
      </c>
      <c r="V45" s="39">
        <v>0</v>
      </c>
      <c r="W45" s="39">
        <v>0</v>
      </c>
      <c r="X45" s="39">
        <v>0</v>
      </c>
      <c r="Y45" s="39">
        <v>0</v>
      </c>
      <c r="Z45" s="35" t="s">
        <v>109</v>
      </c>
      <c r="AA45" s="40"/>
      <c r="AB45" s="40">
        <f t="shared" si="99"/>
        <v>93224.57142857143</v>
      </c>
      <c r="AC45" s="40">
        <f t="shared" si="100"/>
        <v>82866.28571428571</v>
      </c>
      <c r="AD45" s="40">
        <f t="shared" si="101"/>
        <v>51791.42857142857</v>
      </c>
      <c r="AE45" s="40">
        <f t="shared" si="102"/>
        <v>14501.6</v>
      </c>
      <c r="AF45" s="40">
        <f t="shared" si="103"/>
        <v>0</v>
      </c>
      <c r="AG45" s="40">
        <f t="shared" si="104"/>
        <v>0</v>
      </c>
      <c r="AH45" s="40">
        <f t="shared" si="105"/>
        <v>0</v>
      </c>
      <c r="AI45" s="40">
        <f t="shared" si="106"/>
        <v>0</v>
      </c>
      <c r="AJ45" s="40">
        <f t="shared" si="107"/>
        <v>0</v>
      </c>
      <c r="AK45" s="40">
        <f t="shared" si="108"/>
        <v>0</v>
      </c>
      <c r="AL45" s="40">
        <f t="shared" si="109"/>
        <v>0</v>
      </c>
      <c r="AM45" s="40">
        <f t="shared" si="110"/>
        <v>0</v>
      </c>
      <c r="AN45" s="40">
        <f t="shared" si="111"/>
        <v>0</v>
      </c>
      <c r="AO45" s="40">
        <f t="shared" si="112"/>
        <v>0</v>
      </c>
      <c r="AP45" s="40">
        <f t="shared" si="113"/>
        <v>0</v>
      </c>
      <c r="AQ45" s="40">
        <f t="shared" si="114"/>
        <v>0</v>
      </c>
      <c r="AR45" s="40">
        <f t="shared" si="115"/>
        <v>0</v>
      </c>
      <c r="AS45" s="40">
        <f t="shared" si="116"/>
        <v>0</v>
      </c>
      <c r="AT45" s="40">
        <f t="shared" si="117"/>
        <v>0</v>
      </c>
      <c r="AU45" s="40">
        <f t="shared" si="118"/>
        <v>0</v>
      </c>
      <c r="AV45" s="39"/>
      <c r="AW45" s="39"/>
      <c r="AX45" s="41">
        <f t="shared" si="119"/>
        <v>89070.42857142857</v>
      </c>
      <c r="AY45" s="41">
        <f t="shared" si="120"/>
        <v>79173.71428571429</v>
      </c>
      <c r="AZ45" s="41">
        <f t="shared" si="121"/>
        <v>49483.57142857143</v>
      </c>
      <c r="BA45" s="41">
        <f t="shared" si="122"/>
        <v>13855.4</v>
      </c>
      <c r="BB45" s="41">
        <f t="shared" si="123"/>
        <v>0</v>
      </c>
      <c r="BC45" s="41">
        <f t="shared" si="124"/>
        <v>0</v>
      </c>
      <c r="BD45" s="41">
        <f t="shared" si="125"/>
        <v>0</v>
      </c>
      <c r="BE45" s="41">
        <f t="shared" si="126"/>
        <v>0</v>
      </c>
      <c r="BF45" s="41">
        <f t="shared" si="127"/>
        <v>0</v>
      </c>
      <c r="BG45" s="41">
        <f t="shared" si="128"/>
        <v>0</v>
      </c>
      <c r="BH45" s="41">
        <f t="shared" si="129"/>
        <v>0</v>
      </c>
      <c r="BI45" s="41">
        <f t="shared" si="130"/>
        <v>0</v>
      </c>
      <c r="BJ45" s="41">
        <f t="shared" si="131"/>
        <v>0</v>
      </c>
      <c r="BK45" s="41">
        <f t="shared" si="132"/>
        <v>0</v>
      </c>
      <c r="BL45" s="41">
        <f t="shared" si="133"/>
        <v>0</v>
      </c>
      <c r="BM45" s="41">
        <f t="shared" si="134"/>
        <v>0</v>
      </c>
      <c r="BN45" s="41">
        <f t="shared" si="135"/>
        <v>0</v>
      </c>
      <c r="BO45" s="41">
        <f t="shared" si="136"/>
        <v>0</v>
      </c>
      <c r="BP45" s="41">
        <f t="shared" si="137"/>
        <v>0</v>
      </c>
      <c r="BQ45" s="41">
        <f t="shared" si="138"/>
        <v>0</v>
      </c>
      <c r="BR45" s="46"/>
      <c r="BS45" s="33"/>
      <c r="BT45" s="42">
        <f t="shared" si="139"/>
        <v>3262860</v>
      </c>
      <c r="BU45" s="42">
        <f t="shared" si="140"/>
        <v>2900320</v>
      </c>
      <c r="BV45" s="42">
        <f t="shared" si="141"/>
        <v>1812700</v>
      </c>
      <c r="BW45" s="42">
        <f t="shared" si="142"/>
        <v>507556</v>
      </c>
      <c r="BX45" s="42">
        <f t="shared" si="143"/>
        <v>0</v>
      </c>
      <c r="BY45" s="42">
        <f t="shared" si="144"/>
        <v>0</v>
      </c>
      <c r="BZ45" s="42">
        <f t="shared" si="145"/>
        <v>0</v>
      </c>
      <c r="CA45" s="42">
        <f t="shared" si="146"/>
        <v>0</v>
      </c>
      <c r="CB45" s="42">
        <f t="shared" si="147"/>
        <v>0</v>
      </c>
      <c r="CC45" s="42">
        <f t="shared" si="148"/>
        <v>0</v>
      </c>
      <c r="CD45" s="42">
        <f t="shared" si="149"/>
        <v>0</v>
      </c>
      <c r="CE45" s="42">
        <f t="shared" si="150"/>
        <v>0</v>
      </c>
      <c r="CF45" s="42">
        <f t="shared" si="151"/>
        <v>0</v>
      </c>
      <c r="CG45" s="42">
        <f t="shared" si="152"/>
        <v>0</v>
      </c>
      <c r="CH45" s="42">
        <f t="shared" si="153"/>
        <v>0</v>
      </c>
      <c r="CI45" s="42">
        <f t="shared" si="154"/>
        <v>0</v>
      </c>
      <c r="CJ45" s="42">
        <f t="shared" si="155"/>
        <v>0</v>
      </c>
      <c r="CK45" s="42">
        <f t="shared" si="156"/>
        <v>0</v>
      </c>
      <c r="CL45" s="42">
        <f t="shared" si="157"/>
        <v>0</v>
      </c>
      <c r="CM45" s="42">
        <f t="shared" si="158"/>
        <v>0</v>
      </c>
      <c r="CN45" s="46"/>
      <c r="CO45" s="46"/>
      <c r="CP45" s="44">
        <f t="shared" si="159"/>
        <v>3117465</v>
      </c>
      <c r="CQ45" s="44">
        <f t="shared" si="160"/>
        <v>2771080</v>
      </c>
      <c r="CR45" s="44">
        <f t="shared" si="161"/>
        <v>1731925</v>
      </c>
      <c r="CS45" s="44">
        <f t="shared" si="162"/>
        <v>484939</v>
      </c>
      <c r="CT45" s="44">
        <f t="shared" si="163"/>
        <v>0</v>
      </c>
      <c r="CU45" s="44">
        <f t="shared" si="164"/>
        <v>0</v>
      </c>
      <c r="CV45" s="44">
        <f t="shared" si="165"/>
        <v>0</v>
      </c>
      <c r="CW45" s="44">
        <f t="shared" si="166"/>
        <v>0</v>
      </c>
      <c r="CX45" s="44">
        <f t="shared" si="167"/>
        <v>0</v>
      </c>
      <c r="CY45" s="44">
        <f t="shared" si="168"/>
        <v>0</v>
      </c>
      <c r="CZ45" s="44">
        <f t="shared" si="169"/>
        <v>0</v>
      </c>
      <c r="DA45" s="44">
        <f t="shared" si="170"/>
        <v>0</v>
      </c>
      <c r="DB45" s="44">
        <f t="shared" si="171"/>
        <v>0</v>
      </c>
      <c r="DC45" s="44">
        <f t="shared" si="172"/>
        <v>0</v>
      </c>
      <c r="DD45" s="44">
        <f t="shared" si="173"/>
        <v>0</v>
      </c>
      <c r="DE45" s="44">
        <f t="shared" si="174"/>
        <v>0</v>
      </c>
      <c r="DF45" s="44">
        <f t="shared" si="175"/>
        <v>0</v>
      </c>
      <c r="DG45" s="44">
        <f t="shared" si="176"/>
        <v>0</v>
      </c>
      <c r="DH45" s="44">
        <f t="shared" si="177"/>
        <v>0</v>
      </c>
      <c r="DI45" s="44">
        <f t="shared" si="178"/>
        <v>0</v>
      </c>
      <c r="DJ45" s="47"/>
    </row>
    <row r="46" spans="1:114" ht="13.5">
      <c r="A46" s="42" t="s">
        <v>105</v>
      </c>
      <c r="B46" s="35" t="s">
        <v>169</v>
      </c>
      <c r="C46" s="42">
        <v>74</v>
      </c>
      <c r="D46" s="36">
        <v>2036</v>
      </c>
      <c r="E46" s="36">
        <v>1630</v>
      </c>
      <c r="F46" s="39">
        <v>50</v>
      </c>
      <c r="G46" s="39">
        <v>13</v>
      </c>
      <c r="H46" s="39">
        <v>0</v>
      </c>
      <c r="I46" s="39">
        <v>0</v>
      </c>
      <c r="J46" s="39">
        <v>0</v>
      </c>
      <c r="K46" s="42">
        <v>0</v>
      </c>
      <c r="L46" s="42">
        <v>0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9">
        <v>0</v>
      </c>
      <c r="S46" s="39">
        <v>0</v>
      </c>
      <c r="T46" s="39">
        <v>0</v>
      </c>
      <c r="U46" s="39">
        <v>0</v>
      </c>
      <c r="V46" s="39">
        <v>0</v>
      </c>
      <c r="W46" s="39">
        <v>0</v>
      </c>
      <c r="X46" s="39">
        <v>0</v>
      </c>
      <c r="Y46" s="39">
        <v>0</v>
      </c>
      <c r="Z46" s="35" t="s">
        <v>105</v>
      </c>
      <c r="AA46" s="40"/>
      <c r="AB46" s="40">
        <f t="shared" si="99"/>
        <v>101800</v>
      </c>
      <c r="AC46" s="40">
        <f t="shared" si="100"/>
        <v>26468</v>
      </c>
      <c r="AD46" s="40">
        <f t="shared" si="101"/>
        <v>0</v>
      </c>
      <c r="AE46" s="40">
        <f t="shared" si="102"/>
        <v>0</v>
      </c>
      <c r="AF46" s="40">
        <f t="shared" si="103"/>
        <v>0</v>
      </c>
      <c r="AG46" s="40">
        <f t="shared" si="104"/>
        <v>0</v>
      </c>
      <c r="AH46" s="40">
        <f t="shared" si="105"/>
        <v>0</v>
      </c>
      <c r="AI46" s="40">
        <f t="shared" si="106"/>
        <v>0</v>
      </c>
      <c r="AJ46" s="40">
        <f t="shared" si="107"/>
        <v>0</v>
      </c>
      <c r="AK46" s="40">
        <f t="shared" si="108"/>
        <v>0</v>
      </c>
      <c r="AL46" s="40">
        <f t="shared" si="109"/>
        <v>0</v>
      </c>
      <c r="AM46" s="40">
        <f t="shared" si="110"/>
        <v>0</v>
      </c>
      <c r="AN46" s="40">
        <f t="shared" si="111"/>
        <v>0</v>
      </c>
      <c r="AO46" s="40">
        <f t="shared" si="112"/>
        <v>0</v>
      </c>
      <c r="AP46" s="40">
        <f t="shared" si="113"/>
        <v>0</v>
      </c>
      <c r="AQ46" s="40">
        <f t="shared" si="114"/>
        <v>0</v>
      </c>
      <c r="AR46" s="40">
        <f t="shared" si="115"/>
        <v>0</v>
      </c>
      <c r="AS46" s="40">
        <f t="shared" si="116"/>
        <v>0</v>
      </c>
      <c r="AT46" s="40">
        <f t="shared" si="117"/>
        <v>0</v>
      </c>
      <c r="AU46" s="40">
        <f t="shared" si="118"/>
        <v>0</v>
      </c>
      <c r="AV46" s="39"/>
      <c r="AW46" s="39"/>
      <c r="AX46" s="41">
        <f t="shared" si="119"/>
        <v>81500</v>
      </c>
      <c r="AY46" s="41">
        <f t="shared" si="120"/>
        <v>21190</v>
      </c>
      <c r="AZ46" s="41">
        <f t="shared" si="121"/>
        <v>0</v>
      </c>
      <c r="BA46" s="41">
        <f t="shared" si="122"/>
        <v>0</v>
      </c>
      <c r="BB46" s="41">
        <f t="shared" si="123"/>
        <v>0</v>
      </c>
      <c r="BC46" s="41">
        <f t="shared" si="124"/>
        <v>0</v>
      </c>
      <c r="BD46" s="41">
        <f t="shared" si="125"/>
        <v>0</v>
      </c>
      <c r="BE46" s="41">
        <f t="shared" si="126"/>
        <v>0</v>
      </c>
      <c r="BF46" s="41">
        <f t="shared" si="127"/>
        <v>0</v>
      </c>
      <c r="BG46" s="41">
        <f t="shared" si="128"/>
        <v>0</v>
      </c>
      <c r="BH46" s="41">
        <f t="shared" si="129"/>
        <v>0</v>
      </c>
      <c r="BI46" s="41">
        <f t="shared" si="130"/>
        <v>0</v>
      </c>
      <c r="BJ46" s="41">
        <f t="shared" si="131"/>
        <v>0</v>
      </c>
      <c r="BK46" s="41">
        <f t="shared" si="132"/>
        <v>0</v>
      </c>
      <c r="BL46" s="41">
        <f t="shared" si="133"/>
        <v>0</v>
      </c>
      <c r="BM46" s="41">
        <f t="shared" si="134"/>
        <v>0</v>
      </c>
      <c r="BN46" s="41">
        <f t="shared" si="135"/>
        <v>0</v>
      </c>
      <c r="BO46" s="41">
        <f t="shared" si="136"/>
        <v>0</v>
      </c>
      <c r="BP46" s="41">
        <f t="shared" si="137"/>
        <v>0</v>
      </c>
      <c r="BQ46" s="41">
        <f t="shared" si="138"/>
        <v>0</v>
      </c>
      <c r="BR46" s="46"/>
      <c r="BS46" s="33"/>
      <c r="BT46" s="42">
        <f t="shared" si="139"/>
        <v>7533200</v>
      </c>
      <c r="BU46" s="42">
        <f t="shared" si="140"/>
        <v>1958632</v>
      </c>
      <c r="BV46" s="42">
        <f t="shared" si="141"/>
        <v>0</v>
      </c>
      <c r="BW46" s="42">
        <f t="shared" si="142"/>
        <v>0</v>
      </c>
      <c r="BX46" s="42">
        <f t="shared" si="143"/>
        <v>0</v>
      </c>
      <c r="BY46" s="42">
        <f t="shared" si="144"/>
        <v>0</v>
      </c>
      <c r="BZ46" s="42">
        <f t="shared" si="145"/>
        <v>0</v>
      </c>
      <c r="CA46" s="42">
        <f t="shared" si="146"/>
        <v>0</v>
      </c>
      <c r="CB46" s="42">
        <f t="shared" si="147"/>
        <v>0</v>
      </c>
      <c r="CC46" s="42">
        <f t="shared" si="148"/>
        <v>0</v>
      </c>
      <c r="CD46" s="42">
        <f t="shared" si="149"/>
        <v>0</v>
      </c>
      <c r="CE46" s="42">
        <f t="shared" si="150"/>
        <v>0</v>
      </c>
      <c r="CF46" s="42">
        <f t="shared" si="151"/>
        <v>0</v>
      </c>
      <c r="CG46" s="42">
        <f t="shared" si="152"/>
        <v>0</v>
      </c>
      <c r="CH46" s="42">
        <f t="shared" si="153"/>
        <v>0</v>
      </c>
      <c r="CI46" s="42">
        <f t="shared" si="154"/>
        <v>0</v>
      </c>
      <c r="CJ46" s="42">
        <f t="shared" si="155"/>
        <v>0</v>
      </c>
      <c r="CK46" s="42">
        <f t="shared" si="156"/>
        <v>0</v>
      </c>
      <c r="CL46" s="42">
        <f t="shared" si="157"/>
        <v>0</v>
      </c>
      <c r="CM46" s="42">
        <f t="shared" si="158"/>
        <v>0</v>
      </c>
      <c r="CN46" s="46"/>
      <c r="CO46" s="46"/>
      <c r="CP46" s="44">
        <f t="shared" si="159"/>
        <v>6031000</v>
      </c>
      <c r="CQ46" s="44">
        <f t="shared" si="160"/>
        <v>1568060</v>
      </c>
      <c r="CR46" s="44">
        <f t="shared" si="161"/>
        <v>0</v>
      </c>
      <c r="CS46" s="44">
        <f t="shared" si="162"/>
        <v>0</v>
      </c>
      <c r="CT46" s="44">
        <f t="shared" si="163"/>
        <v>0</v>
      </c>
      <c r="CU46" s="44">
        <f t="shared" si="164"/>
        <v>0</v>
      </c>
      <c r="CV46" s="44">
        <f t="shared" si="165"/>
        <v>0</v>
      </c>
      <c r="CW46" s="44">
        <f t="shared" si="166"/>
        <v>0</v>
      </c>
      <c r="CX46" s="44">
        <f t="shared" si="167"/>
        <v>0</v>
      </c>
      <c r="CY46" s="44">
        <f t="shared" si="168"/>
        <v>0</v>
      </c>
      <c r="CZ46" s="44">
        <f t="shared" si="169"/>
        <v>0</v>
      </c>
      <c r="DA46" s="44">
        <f t="shared" si="170"/>
        <v>0</v>
      </c>
      <c r="DB46" s="44">
        <f t="shared" si="171"/>
        <v>0</v>
      </c>
      <c r="DC46" s="44">
        <f t="shared" si="172"/>
        <v>0</v>
      </c>
      <c r="DD46" s="44">
        <f t="shared" si="173"/>
        <v>0</v>
      </c>
      <c r="DE46" s="44">
        <f t="shared" si="174"/>
        <v>0</v>
      </c>
      <c r="DF46" s="44">
        <f t="shared" si="175"/>
        <v>0</v>
      </c>
      <c r="DG46" s="44">
        <f t="shared" si="176"/>
        <v>0</v>
      </c>
      <c r="DH46" s="44">
        <f t="shared" si="177"/>
        <v>0</v>
      </c>
      <c r="DI46" s="44">
        <f t="shared" si="178"/>
        <v>0</v>
      </c>
      <c r="DJ46" s="47"/>
    </row>
    <row r="47" spans="1:114" ht="13.5">
      <c r="A47" s="42" t="s">
        <v>107</v>
      </c>
      <c r="B47" s="35" t="s">
        <v>169</v>
      </c>
      <c r="C47" s="42">
        <v>42</v>
      </c>
      <c r="D47" s="36">
        <v>2040</v>
      </c>
      <c r="E47" s="36">
        <v>1960</v>
      </c>
      <c r="F47" s="39">
        <v>71</v>
      </c>
      <c r="G47" s="39">
        <v>70</v>
      </c>
      <c r="H47" s="39">
        <v>54</v>
      </c>
      <c r="I47" s="39">
        <v>17</v>
      </c>
      <c r="J47" s="39">
        <v>0</v>
      </c>
      <c r="K47" s="42">
        <v>0</v>
      </c>
      <c r="L47" s="42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39">
        <v>0</v>
      </c>
      <c r="T47" s="39">
        <v>0</v>
      </c>
      <c r="U47" s="39">
        <v>0</v>
      </c>
      <c r="V47" s="39">
        <v>0</v>
      </c>
      <c r="W47" s="39">
        <v>0</v>
      </c>
      <c r="X47" s="39">
        <v>0</v>
      </c>
      <c r="Y47" s="39">
        <v>0</v>
      </c>
      <c r="Z47" s="35" t="s">
        <v>107</v>
      </c>
      <c r="AA47" s="40"/>
      <c r="AB47" s="40">
        <f t="shared" si="99"/>
        <v>144840</v>
      </c>
      <c r="AC47" s="40">
        <f t="shared" si="100"/>
        <v>142800</v>
      </c>
      <c r="AD47" s="40">
        <f t="shared" si="101"/>
        <v>110160</v>
      </c>
      <c r="AE47" s="40">
        <f t="shared" si="102"/>
        <v>34680</v>
      </c>
      <c r="AF47" s="40">
        <f t="shared" si="103"/>
        <v>0</v>
      </c>
      <c r="AG47" s="40">
        <f t="shared" si="104"/>
        <v>0</v>
      </c>
      <c r="AH47" s="40">
        <f t="shared" si="105"/>
        <v>0</v>
      </c>
      <c r="AI47" s="40">
        <f t="shared" si="106"/>
        <v>0</v>
      </c>
      <c r="AJ47" s="40">
        <f t="shared" si="107"/>
        <v>0</v>
      </c>
      <c r="AK47" s="40">
        <f t="shared" si="108"/>
        <v>0</v>
      </c>
      <c r="AL47" s="40">
        <f t="shared" si="109"/>
        <v>0</v>
      </c>
      <c r="AM47" s="40">
        <f t="shared" si="110"/>
        <v>0</v>
      </c>
      <c r="AN47" s="40">
        <f t="shared" si="111"/>
        <v>0</v>
      </c>
      <c r="AO47" s="40">
        <f t="shared" si="112"/>
        <v>0</v>
      </c>
      <c r="AP47" s="40">
        <f t="shared" si="113"/>
        <v>0</v>
      </c>
      <c r="AQ47" s="40">
        <f t="shared" si="114"/>
        <v>0</v>
      </c>
      <c r="AR47" s="40">
        <f t="shared" si="115"/>
        <v>0</v>
      </c>
      <c r="AS47" s="40">
        <f t="shared" si="116"/>
        <v>0</v>
      </c>
      <c r="AT47" s="40">
        <f t="shared" si="117"/>
        <v>0</v>
      </c>
      <c r="AU47" s="40">
        <f t="shared" si="118"/>
        <v>0</v>
      </c>
      <c r="AV47" s="39"/>
      <c r="AW47" s="39"/>
      <c r="AX47" s="41">
        <f t="shared" si="119"/>
        <v>139160</v>
      </c>
      <c r="AY47" s="41">
        <f t="shared" si="120"/>
        <v>137200</v>
      </c>
      <c r="AZ47" s="41">
        <f t="shared" si="121"/>
        <v>105840</v>
      </c>
      <c r="BA47" s="41">
        <f t="shared" si="122"/>
        <v>33320</v>
      </c>
      <c r="BB47" s="41">
        <f t="shared" si="123"/>
        <v>0</v>
      </c>
      <c r="BC47" s="41">
        <f t="shared" si="124"/>
        <v>0</v>
      </c>
      <c r="BD47" s="41">
        <f t="shared" si="125"/>
        <v>0</v>
      </c>
      <c r="BE47" s="41">
        <f t="shared" si="126"/>
        <v>0</v>
      </c>
      <c r="BF47" s="41">
        <f t="shared" si="127"/>
        <v>0</v>
      </c>
      <c r="BG47" s="41">
        <f t="shared" si="128"/>
        <v>0</v>
      </c>
      <c r="BH47" s="41">
        <f t="shared" si="129"/>
        <v>0</v>
      </c>
      <c r="BI47" s="41">
        <f t="shared" si="130"/>
        <v>0</v>
      </c>
      <c r="BJ47" s="41">
        <f t="shared" si="131"/>
        <v>0</v>
      </c>
      <c r="BK47" s="41">
        <f t="shared" si="132"/>
        <v>0</v>
      </c>
      <c r="BL47" s="41">
        <f t="shared" si="133"/>
        <v>0</v>
      </c>
      <c r="BM47" s="41">
        <f t="shared" si="134"/>
        <v>0</v>
      </c>
      <c r="BN47" s="41">
        <f t="shared" si="135"/>
        <v>0</v>
      </c>
      <c r="BO47" s="41">
        <f t="shared" si="136"/>
        <v>0</v>
      </c>
      <c r="BP47" s="41">
        <f t="shared" si="137"/>
        <v>0</v>
      </c>
      <c r="BQ47" s="41">
        <f t="shared" si="138"/>
        <v>0</v>
      </c>
      <c r="BR47" s="46"/>
      <c r="BS47" s="33"/>
      <c r="BT47" s="42">
        <f t="shared" si="139"/>
        <v>6083280</v>
      </c>
      <c r="BU47" s="42">
        <f t="shared" si="140"/>
        <v>5997600</v>
      </c>
      <c r="BV47" s="42">
        <f t="shared" si="141"/>
        <v>4626720</v>
      </c>
      <c r="BW47" s="42">
        <f t="shared" si="142"/>
        <v>1456560</v>
      </c>
      <c r="BX47" s="42">
        <f t="shared" si="143"/>
        <v>0</v>
      </c>
      <c r="BY47" s="42">
        <f t="shared" si="144"/>
        <v>0</v>
      </c>
      <c r="BZ47" s="42">
        <f t="shared" si="145"/>
        <v>0</v>
      </c>
      <c r="CA47" s="42">
        <f t="shared" si="146"/>
        <v>0</v>
      </c>
      <c r="CB47" s="42">
        <f t="shared" si="147"/>
        <v>0</v>
      </c>
      <c r="CC47" s="42">
        <f t="shared" si="148"/>
        <v>0</v>
      </c>
      <c r="CD47" s="42">
        <f t="shared" si="149"/>
        <v>0</v>
      </c>
      <c r="CE47" s="42">
        <f t="shared" si="150"/>
        <v>0</v>
      </c>
      <c r="CF47" s="42">
        <f t="shared" si="151"/>
        <v>0</v>
      </c>
      <c r="CG47" s="42">
        <f t="shared" si="152"/>
        <v>0</v>
      </c>
      <c r="CH47" s="42">
        <f t="shared" si="153"/>
        <v>0</v>
      </c>
      <c r="CI47" s="42">
        <f t="shared" si="154"/>
        <v>0</v>
      </c>
      <c r="CJ47" s="42">
        <f t="shared" si="155"/>
        <v>0</v>
      </c>
      <c r="CK47" s="42">
        <f t="shared" si="156"/>
        <v>0</v>
      </c>
      <c r="CL47" s="42">
        <f t="shared" si="157"/>
        <v>0</v>
      </c>
      <c r="CM47" s="42">
        <f t="shared" si="158"/>
        <v>0</v>
      </c>
      <c r="CN47" s="46"/>
      <c r="CO47" s="46"/>
      <c r="CP47" s="44">
        <f t="shared" si="159"/>
        <v>5844720</v>
      </c>
      <c r="CQ47" s="44">
        <f t="shared" si="160"/>
        <v>5762400</v>
      </c>
      <c r="CR47" s="44">
        <f t="shared" si="161"/>
        <v>4445280</v>
      </c>
      <c r="CS47" s="44">
        <f t="shared" si="162"/>
        <v>1399440</v>
      </c>
      <c r="CT47" s="44">
        <f t="shared" si="163"/>
        <v>0</v>
      </c>
      <c r="CU47" s="44">
        <f t="shared" si="164"/>
        <v>0</v>
      </c>
      <c r="CV47" s="44">
        <f t="shared" si="165"/>
        <v>0</v>
      </c>
      <c r="CW47" s="44">
        <f t="shared" si="166"/>
        <v>0</v>
      </c>
      <c r="CX47" s="44">
        <f t="shared" si="167"/>
        <v>0</v>
      </c>
      <c r="CY47" s="44">
        <f t="shared" si="168"/>
        <v>0</v>
      </c>
      <c r="CZ47" s="44">
        <f t="shared" si="169"/>
        <v>0</v>
      </c>
      <c r="DA47" s="44">
        <f t="shared" si="170"/>
        <v>0</v>
      </c>
      <c r="DB47" s="44">
        <f t="shared" si="171"/>
        <v>0</v>
      </c>
      <c r="DC47" s="44">
        <f t="shared" si="172"/>
        <v>0</v>
      </c>
      <c r="DD47" s="44">
        <f t="shared" si="173"/>
        <v>0</v>
      </c>
      <c r="DE47" s="44">
        <f t="shared" si="174"/>
        <v>0</v>
      </c>
      <c r="DF47" s="44">
        <f t="shared" si="175"/>
        <v>0</v>
      </c>
      <c r="DG47" s="44">
        <f t="shared" si="176"/>
        <v>0</v>
      </c>
      <c r="DH47" s="44">
        <f t="shared" si="177"/>
        <v>0</v>
      </c>
      <c r="DI47" s="44">
        <f t="shared" si="178"/>
        <v>0</v>
      </c>
      <c r="DJ47" s="47"/>
    </row>
    <row r="48" spans="1:114" ht="13.5">
      <c r="A48" s="42" t="s">
        <v>108</v>
      </c>
      <c r="B48" s="35" t="s">
        <v>169</v>
      </c>
      <c r="C48" s="42">
        <v>50</v>
      </c>
      <c r="D48" s="35">
        <v>2171</v>
      </c>
      <c r="E48" s="35">
        <v>1995</v>
      </c>
      <c r="F48" s="39">
        <v>360</v>
      </c>
      <c r="G48" s="39">
        <v>260</v>
      </c>
      <c r="H48" s="39">
        <v>170</v>
      </c>
      <c r="I48" s="39">
        <v>116</v>
      </c>
      <c r="J48" s="39">
        <v>60</v>
      </c>
      <c r="K48" s="42">
        <v>19</v>
      </c>
      <c r="L48" s="42">
        <v>4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  <c r="T48" s="39">
        <v>0</v>
      </c>
      <c r="U48" s="39">
        <v>0</v>
      </c>
      <c r="V48" s="39">
        <v>0</v>
      </c>
      <c r="W48" s="39">
        <v>0</v>
      </c>
      <c r="X48" s="39">
        <v>0</v>
      </c>
      <c r="Y48" s="39">
        <v>0</v>
      </c>
      <c r="Z48" s="35" t="s">
        <v>108</v>
      </c>
      <c r="AA48" s="40"/>
      <c r="AB48" s="40">
        <f t="shared" si="99"/>
        <v>781560</v>
      </c>
      <c r="AC48" s="40">
        <f t="shared" si="100"/>
        <v>564460</v>
      </c>
      <c r="AD48" s="40">
        <f t="shared" si="101"/>
        <v>369070</v>
      </c>
      <c r="AE48" s="40">
        <f t="shared" si="102"/>
        <v>251836</v>
      </c>
      <c r="AF48" s="40">
        <f t="shared" si="103"/>
        <v>130260</v>
      </c>
      <c r="AG48" s="40">
        <f t="shared" si="104"/>
        <v>41249</v>
      </c>
      <c r="AH48" s="40">
        <f t="shared" si="105"/>
        <v>8684</v>
      </c>
      <c r="AI48" s="40">
        <f t="shared" si="106"/>
        <v>0</v>
      </c>
      <c r="AJ48" s="40">
        <f t="shared" si="107"/>
        <v>0</v>
      </c>
      <c r="AK48" s="40">
        <f t="shared" si="108"/>
        <v>0</v>
      </c>
      <c r="AL48" s="40">
        <f t="shared" si="109"/>
        <v>0</v>
      </c>
      <c r="AM48" s="40">
        <f t="shared" si="110"/>
        <v>0</v>
      </c>
      <c r="AN48" s="40">
        <f t="shared" si="111"/>
        <v>0</v>
      </c>
      <c r="AO48" s="40">
        <f t="shared" si="112"/>
        <v>0</v>
      </c>
      <c r="AP48" s="40">
        <f t="shared" si="113"/>
        <v>0</v>
      </c>
      <c r="AQ48" s="40">
        <f t="shared" si="114"/>
        <v>0</v>
      </c>
      <c r="AR48" s="40">
        <f t="shared" si="115"/>
        <v>0</v>
      </c>
      <c r="AS48" s="40">
        <f t="shared" si="116"/>
        <v>0</v>
      </c>
      <c r="AT48" s="40">
        <f t="shared" si="117"/>
        <v>0</v>
      </c>
      <c r="AU48" s="40">
        <f t="shared" si="118"/>
        <v>0</v>
      </c>
      <c r="AV48" s="39"/>
      <c r="AW48" s="39"/>
      <c r="AX48" s="41">
        <f t="shared" si="119"/>
        <v>718200</v>
      </c>
      <c r="AY48" s="41">
        <f t="shared" si="120"/>
        <v>518700</v>
      </c>
      <c r="AZ48" s="41">
        <f t="shared" si="121"/>
        <v>339150</v>
      </c>
      <c r="BA48" s="41">
        <f t="shared" si="122"/>
        <v>231420</v>
      </c>
      <c r="BB48" s="41">
        <f t="shared" si="123"/>
        <v>119700</v>
      </c>
      <c r="BC48" s="41">
        <f t="shared" si="124"/>
        <v>37905</v>
      </c>
      <c r="BD48" s="41">
        <f t="shared" si="125"/>
        <v>7980</v>
      </c>
      <c r="BE48" s="41">
        <f t="shared" si="126"/>
        <v>0</v>
      </c>
      <c r="BF48" s="41">
        <f t="shared" si="127"/>
        <v>0</v>
      </c>
      <c r="BG48" s="41">
        <f t="shared" si="128"/>
        <v>0</v>
      </c>
      <c r="BH48" s="41">
        <f t="shared" si="129"/>
        <v>0</v>
      </c>
      <c r="BI48" s="41">
        <f t="shared" si="130"/>
        <v>0</v>
      </c>
      <c r="BJ48" s="41">
        <f t="shared" si="131"/>
        <v>0</v>
      </c>
      <c r="BK48" s="41">
        <f t="shared" si="132"/>
        <v>0</v>
      </c>
      <c r="BL48" s="41">
        <f t="shared" si="133"/>
        <v>0</v>
      </c>
      <c r="BM48" s="41">
        <f t="shared" si="134"/>
        <v>0</v>
      </c>
      <c r="BN48" s="41">
        <f t="shared" si="135"/>
        <v>0</v>
      </c>
      <c r="BO48" s="41">
        <f t="shared" si="136"/>
        <v>0</v>
      </c>
      <c r="BP48" s="41">
        <f t="shared" si="137"/>
        <v>0</v>
      </c>
      <c r="BQ48" s="41">
        <f t="shared" si="138"/>
        <v>0</v>
      </c>
      <c r="BR48" s="46"/>
      <c r="BS48" s="33"/>
      <c r="BT48" s="42">
        <f t="shared" si="139"/>
        <v>39078000</v>
      </c>
      <c r="BU48" s="42">
        <f t="shared" si="140"/>
        <v>28223000</v>
      </c>
      <c r="BV48" s="42">
        <f t="shared" si="141"/>
        <v>18453500</v>
      </c>
      <c r="BW48" s="42">
        <f t="shared" si="142"/>
        <v>12591800</v>
      </c>
      <c r="BX48" s="42">
        <f t="shared" si="143"/>
        <v>6513000</v>
      </c>
      <c r="BY48" s="42">
        <f t="shared" si="144"/>
        <v>2062450</v>
      </c>
      <c r="BZ48" s="42">
        <f t="shared" si="145"/>
        <v>434200</v>
      </c>
      <c r="CA48" s="42">
        <f t="shared" si="146"/>
        <v>0</v>
      </c>
      <c r="CB48" s="42">
        <f t="shared" si="147"/>
        <v>0</v>
      </c>
      <c r="CC48" s="42">
        <f t="shared" si="148"/>
        <v>0</v>
      </c>
      <c r="CD48" s="42">
        <f t="shared" si="149"/>
        <v>0</v>
      </c>
      <c r="CE48" s="42">
        <f t="shared" si="150"/>
        <v>0</v>
      </c>
      <c r="CF48" s="42">
        <f t="shared" si="151"/>
        <v>0</v>
      </c>
      <c r="CG48" s="42">
        <f t="shared" si="152"/>
        <v>0</v>
      </c>
      <c r="CH48" s="42">
        <f t="shared" si="153"/>
        <v>0</v>
      </c>
      <c r="CI48" s="42">
        <f t="shared" si="154"/>
        <v>0</v>
      </c>
      <c r="CJ48" s="42">
        <f t="shared" si="155"/>
        <v>0</v>
      </c>
      <c r="CK48" s="42">
        <f t="shared" si="156"/>
        <v>0</v>
      </c>
      <c r="CL48" s="42">
        <f t="shared" si="157"/>
        <v>0</v>
      </c>
      <c r="CM48" s="42">
        <f t="shared" si="158"/>
        <v>0</v>
      </c>
      <c r="CN48" s="46"/>
      <c r="CO48" s="46"/>
      <c r="CP48" s="44">
        <f t="shared" si="159"/>
        <v>35910000</v>
      </c>
      <c r="CQ48" s="44">
        <f t="shared" si="160"/>
        <v>25935000</v>
      </c>
      <c r="CR48" s="44">
        <f t="shared" si="161"/>
        <v>16957500</v>
      </c>
      <c r="CS48" s="44">
        <f t="shared" si="162"/>
        <v>11571000</v>
      </c>
      <c r="CT48" s="44">
        <f t="shared" si="163"/>
        <v>5985000</v>
      </c>
      <c r="CU48" s="44">
        <f t="shared" si="164"/>
        <v>1895250</v>
      </c>
      <c r="CV48" s="44">
        <f t="shared" si="165"/>
        <v>399000</v>
      </c>
      <c r="CW48" s="44">
        <f t="shared" si="166"/>
        <v>0</v>
      </c>
      <c r="CX48" s="44">
        <f t="shared" si="167"/>
        <v>0</v>
      </c>
      <c r="CY48" s="44">
        <f t="shared" si="168"/>
        <v>0</v>
      </c>
      <c r="CZ48" s="44">
        <f t="shared" si="169"/>
        <v>0</v>
      </c>
      <c r="DA48" s="44">
        <f t="shared" si="170"/>
        <v>0</v>
      </c>
      <c r="DB48" s="44">
        <f t="shared" si="171"/>
        <v>0</v>
      </c>
      <c r="DC48" s="44">
        <f t="shared" si="172"/>
        <v>0</v>
      </c>
      <c r="DD48" s="44">
        <f t="shared" si="173"/>
        <v>0</v>
      </c>
      <c r="DE48" s="44">
        <f t="shared" si="174"/>
        <v>0</v>
      </c>
      <c r="DF48" s="44">
        <f t="shared" si="175"/>
        <v>0</v>
      </c>
      <c r="DG48" s="44">
        <f t="shared" si="176"/>
        <v>0</v>
      </c>
      <c r="DH48" s="44">
        <f t="shared" si="177"/>
        <v>0</v>
      </c>
      <c r="DI48" s="44">
        <f t="shared" si="178"/>
        <v>0</v>
      </c>
      <c r="DJ48" s="47"/>
    </row>
    <row r="49" spans="1:114" ht="13.5">
      <c r="A49" s="42" t="s">
        <v>104</v>
      </c>
      <c r="B49" s="35" t="s">
        <v>169</v>
      </c>
      <c r="C49" s="42">
        <v>55</v>
      </c>
      <c r="D49" s="36">
        <v>3155</v>
      </c>
      <c r="E49" s="36">
        <v>2195</v>
      </c>
      <c r="F49" s="39">
        <v>473</v>
      </c>
      <c r="G49" s="39">
        <v>352</v>
      </c>
      <c r="H49" s="39">
        <v>276</v>
      </c>
      <c r="I49" s="39">
        <v>210</v>
      </c>
      <c r="J49" s="39">
        <v>147</v>
      </c>
      <c r="K49" s="42">
        <v>90</v>
      </c>
      <c r="L49" s="42">
        <v>55</v>
      </c>
      <c r="M49" s="39">
        <v>36</v>
      </c>
      <c r="N49" s="39">
        <v>25</v>
      </c>
      <c r="O49" s="39">
        <v>12</v>
      </c>
      <c r="P49" s="39">
        <v>0</v>
      </c>
      <c r="Q49" s="39">
        <v>0</v>
      </c>
      <c r="R49" s="39">
        <v>0</v>
      </c>
      <c r="S49" s="39">
        <v>0</v>
      </c>
      <c r="T49" s="39">
        <v>0</v>
      </c>
      <c r="U49" s="39">
        <v>0</v>
      </c>
      <c r="V49" s="39">
        <v>0</v>
      </c>
      <c r="W49" s="39">
        <v>0</v>
      </c>
      <c r="X49" s="39">
        <v>0</v>
      </c>
      <c r="Y49" s="39">
        <v>0</v>
      </c>
      <c r="Z49" s="35" t="s">
        <v>104</v>
      </c>
      <c r="AA49" s="40"/>
      <c r="AB49" s="40">
        <f t="shared" si="99"/>
        <v>1492315</v>
      </c>
      <c r="AC49" s="40">
        <f t="shared" si="100"/>
        <v>1110560</v>
      </c>
      <c r="AD49" s="40">
        <f t="shared" si="101"/>
        <v>870780</v>
      </c>
      <c r="AE49" s="40">
        <f t="shared" si="102"/>
        <v>662550</v>
      </c>
      <c r="AF49" s="40">
        <f t="shared" si="103"/>
        <v>463785</v>
      </c>
      <c r="AG49" s="40">
        <f t="shared" si="104"/>
        <v>283950</v>
      </c>
      <c r="AH49" s="40">
        <f t="shared" si="105"/>
        <v>173525</v>
      </c>
      <c r="AI49" s="40">
        <f t="shared" si="106"/>
        <v>113580</v>
      </c>
      <c r="AJ49" s="40">
        <f t="shared" si="107"/>
        <v>78875</v>
      </c>
      <c r="AK49" s="40">
        <f t="shared" si="108"/>
        <v>37860</v>
      </c>
      <c r="AL49" s="40">
        <f t="shared" si="109"/>
        <v>0</v>
      </c>
      <c r="AM49" s="40">
        <f t="shared" si="110"/>
        <v>0</v>
      </c>
      <c r="AN49" s="40">
        <f t="shared" si="111"/>
        <v>0</v>
      </c>
      <c r="AO49" s="40">
        <f t="shared" si="112"/>
        <v>0</v>
      </c>
      <c r="AP49" s="40">
        <f t="shared" si="113"/>
        <v>0</v>
      </c>
      <c r="AQ49" s="40">
        <f t="shared" si="114"/>
        <v>0</v>
      </c>
      <c r="AR49" s="40">
        <f t="shared" si="115"/>
        <v>0</v>
      </c>
      <c r="AS49" s="40">
        <f t="shared" si="116"/>
        <v>0</v>
      </c>
      <c r="AT49" s="40">
        <f t="shared" si="117"/>
        <v>0</v>
      </c>
      <c r="AU49" s="40">
        <f t="shared" si="118"/>
        <v>0</v>
      </c>
      <c r="AV49" s="39"/>
      <c r="AW49" s="39"/>
      <c r="AX49" s="41">
        <f t="shared" si="119"/>
        <v>1038235</v>
      </c>
      <c r="AY49" s="41">
        <f t="shared" si="120"/>
        <v>772640</v>
      </c>
      <c r="AZ49" s="41">
        <f t="shared" si="121"/>
        <v>605820</v>
      </c>
      <c r="BA49" s="41">
        <f t="shared" si="122"/>
        <v>460950</v>
      </c>
      <c r="BB49" s="41">
        <f t="shared" si="123"/>
        <v>322665</v>
      </c>
      <c r="BC49" s="41">
        <f t="shared" si="124"/>
        <v>197550</v>
      </c>
      <c r="BD49" s="41">
        <f t="shared" si="125"/>
        <v>120725</v>
      </c>
      <c r="BE49" s="41">
        <f t="shared" si="126"/>
        <v>79020</v>
      </c>
      <c r="BF49" s="41">
        <f t="shared" si="127"/>
        <v>54875</v>
      </c>
      <c r="BG49" s="41">
        <f t="shared" si="128"/>
        <v>26340</v>
      </c>
      <c r="BH49" s="41">
        <f t="shared" si="129"/>
        <v>0</v>
      </c>
      <c r="BI49" s="41">
        <f t="shared" si="130"/>
        <v>0</v>
      </c>
      <c r="BJ49" s="41">
        <f t="shared" si="131"/>
        <v>0</v>
      </c>
      <c r="BK49" s="41">
        <f t="shared" si="132"/>
        <v>0</v>
      </c>
      <c r="BL49" s="41">
        <f t="shared" si="133"/>
        <v>0</v>
      </c>
      <c r="BM49" s="41">
        <f t="shared" si="134"/>
        <v>0</v>
      </c>
      <c r="BN49" s="41">
        <f t="shared" si="135"/>
        <v>0</v>
      </c>
      <c r="BO49" s="41">
        <f t="shared" si="136"/>
        <v>0</v>
      </c>
      <c r="BP49" s="41">
        <f t="shared" si="137"/>
        <v>0</v>
      </c>
      <c r="BQ49" s="41">
        <f t="shared" si="138"/>
        <v>0</v>
      </c>
      <c r="BR49" s="46"/>
      <c r="BS49" s="33"/>
      <c r="BT49" s="42">
        <f t="shared" si="139"/>
        <v>82077325</v>
      </c>
      <c r="BU49" s="42">
        <f t="shared" si="140"/>
        <v>61080800</v>
      </c>
      <c r="BV49" s="42">
        <f t="shared" si="141"/>
        <v>47892900</v>
      </c>
      <c r="BW49" s="42">
        <f t="shared" si="142"/>
        <v>36440250</v>
      </c>
      <c r="BX49" s="42">
        <f t="shared" si="143"/>
        <v>25508175</v>
      </c>
      <c r="BY49" s="42">
        <f t="shared" si="144"/>
        <v>15617250</v>
      </c>
      <c r="BZ49" s="42">
        <f t="shared" si="145"/>
        <v>9543875</v>
      </c>
      <c r="CA49" s="42">
        <f t="shared" si="146"/>
        <v>6246900</v>
      </c>
      <c r="CB49" s="42">
        <f t="shared" si="147"/>
        <v>4338125</v>
      </c>
      <c r="CC49" s="42">
        <f t="shared" si="148"/>
        <v>2082300</v>
      </c>
      <c r="CD49" s="42">
        <f t="shared" si="149"/>
        <v>0</v>
      </c>
      <c r="CE49" s="42">
        <f t="shared" si="150"/>
        <v>0</v>
      </c>
      <c r="CF49" s="42">
        <f t="shared" si="151"/>
        <v>0</v>
      </c>
      <c r="CG49" s="42">
        <f t="shared" si="152"/>
        <v>0</v>
      </c>
      <c r="CH49" s="42">
        <f t="shared" si="153"/>
        <v>0</v>
      </c>
      <c r="CI49" s="42">
        <f t="shared" si="154"/>
        <v>0</v>
      </c>
      <c r="CJ49" s="42">
        <f t="shared" si="155"/>
        <v>0</v>
      </c>
      <c r="CK49" s="42">
        <f t="shared" si="156"/>
        <v>0</v>
      </c>
      <c r="CL49" s="42">
        <f t="shared" si="157"/>
        <v>0</v>
      </c>
      <c r="CM49" s="42">
        <f t="shared" si="158"/>
        <v>0</v>
      </c>
      <c r="CN49" s="46"/>
      <c r="CO49" s="46"/>
      <c r="CP49" s="44">
        <f t="shared" si="159"/>
        <v>57102925</v>
      </c>
      <c r="CQ49" s="44">
        <f t="shared" si="160"/>
        <v>42495200</v>
      </c>
      <c r="CR49" s="44">
        <f t="shared" si="161"/>
        <v>33320100</v>
      </c>
      <c r="CS49" s="44">
        <f t="shared" si="162"/>
        <v>25352250</v>
      </c>
      <c r="CT49" s="44">
        <f t="shared" si="163"/>
        <v>17746575</v>
      </c>
      <c r="CU49" s="44">
        <f t="shared" si="164"/>
        <v>10865250</v>
      </c>
      <c r="CV49" s="44">
        <f t="shared" si="165"/>
        <v>6639875</v>
      </c>
      <c r="CW49" s="44">
        <f t="shared" si="166"/>
        <v>4346100</v>
      </c>
      <c r="CX49" s="44">
        <f t="shared" si="167"/>
        <v>3018125</v>
      </c>
      <c r="CY49" s="44">
        <f t="shared" si="168"/>
        <v>1448700</v>
      </c>
      <c r="CZ49" s="44">
        <f t="shared" si="169"/>
        <v>0</v>
      </c>
      <c r="DA49" s="44">
        <f t="shared" si="170"/>
        <v>0</v>
      </c>
      <c r="DB49" s="44">
        <f t="shared" si="171"/>
        <v>0</v>
      </c>
      <c r="DC49" s="44">
        <f t="shared" si="172"/>
        <v>0</v>
      </c>
      <c r="DD49" s="44">
        <f t="shared" si="173"/>
        <v>0</v>
      </c>
      <c r="DE49" s="44">
        <f t="shared" si="174"/>
        <v>0</v>
      </c>
      <c r="DF49" s="44">
        <f t="shared" si="175"/>
        <v>0</v>
      </c>
      <c r="DG49" s="44">
        <f t="shared" si="176"/>
        <v>0</v>
      </c>
      <c r="DH49" s="44">
        <f t="shared" si="177"/>
        <v>0</v>
      </c>
      <c r="DI49" s="44">
        <f t="shared" si="178"/>
        <v>0</v>
      </c>
      <c r="DJ49" s="47"/>
    </row>
    <row r="50" spans="1:114" ht="13.5">
      <c r="A50" s="35"/>
      <c r="B50" s="35"/>
      <c r="C50" s="42"/>
      <c r="D50" s="35"/>
      <c r="E50" s="35"/>
      <c r="F50" s="46">
        <f>SUM(F41:F49)</f>
        <v>1056</v>
      </c>
      <c r="G50" s="46">
        <f aca="true" t="shared" si="179" ref="G50:Y50">SUM(G41:G49)</f>
        <v>803</v>
      </c>
      <c r="H50" s="46">
        <f t="shared" si="179"/>
        <v>600</v>
      </c>
      <c r="I50" s="46">
        <f t="shared" si="179"/>
        <v>420</v>
      </c>
      <c r="J50" s="46">
        <f t="shared" si="179"/>
        <v>264</v>
      </c>
      <c r="K50" s="46">
        <f t="shared" si="179"/>
        <v>152</v>
      </c>
      <c r="L50" s="46">
        <f t="shared" si="179"/>
        <v>110</v>
      </c>
      <c r="M50" s="46">
        <f t="shared" si="179"/>
        <v>89</v>
      </c>
      <c r="N50" s="46">
        <f t="shared" si="179"/>
        <v>70</v>
      </c>
      <c r="O50" s="46">
        <f t="shared" si="179"/>
        <v>56</v>
      </c>
      <c r="P50" s="46">
        <f t="shared" si="179"/>
        <v>60</v>
      </c>
      <c r="Q50" s="46">
        <f t="shared" si="179"/>
        <v>58</v>
      </c>
      <c r="R50" s="46">
        <f t="shared" si="179"/>
        <v>85</v>
      </c>
      <c r="S50" s="46">
        <f t="shared" si="179"/>
        <v>100</v>
      </c>
      <c r="T50" s="46">
        <f t="shared" si="179"/>
        <v>97</v>
      </c>
      <c r="U50" s="46">
        <f t="shared" si="179"/>
        <v>97</v>
      </c>
      <c r="V50" s="46">
        <f t="shared" si="179"/>
        <v>90</v>
      </c>
      <c r="W50" s="46">
        <f t="shared" si="179"/>
        <v>74</v>
      </c>
      <c r="X50" s="46">
        <f t="shared" si="179"/>
        <v>46</v>
      </c>
      <c r="Y50" s="46">
        <f t="shared" si="179"/>
        <v>17</v>
      </c>
      <c r="Z50" s="48" t="s">
        <v>241</v>
      </c>
      <c r="AA50" s="46"/>
      <c r="AB50" s="46">
        <f>SUM(AB41:AB49)</f>
        <v>2731058.7589285714</v>
      </c>
      <c r="AC50" s="46">
        <f aca="true" t="shared" si="180" ref="AC50:AU50">SUM(AC41:AC49)</f>
        <v>2070549.5357142857</v>
      </c>
      <c r="AD50" s="46">
        <f t="shared" si="180"/>
        <v>1561517.6785714286</v>
      </c>
      <c r="AE50" s="46">
        <f t="shared" si="180"/>
        <v>1113227.475</v>
      </c>
      <c r="AF50" s="46">
        <f t="shared" si="180"/>
        <v>716392.125</v>
      </c>
      <c r="AG50" s="46">
        <f t="shared" si="180"/>
        <v>417664.5</v>
      </c>
      <c r="AH50" s="46">
        <f t="shared" si="180"/>
        <v>293592</v>
      </c>
      <c r="AI50" s="46">
        <f t="shared" si="180"/>
        <v>230073.125</v>
      </c>
      <c r="AJ50" s="46">
        <f t="shared" si="180"/>
        <v>179676.1875</v>
      </c>
      <c r="AK50" s="46">
        <f t="shared" si="180"/>
        <v>135782.1875</v>
      </c>
      <c r="AL50" s="46">
        <f t="shared" si="180"/>
        <v>133462</v>
      </c>
      <c r="AM50" s="46">
        <f t="shared" si="180"/>
        <v>131057</v>
      </c>
      <c r="AN50" s="46">
        <f t="shared" si="180"/>
        <v>186277</v>
      </c>
      <c r="AO50" s="46">
        <f t="shared" si="180"/>
        <v>215092</v>
      </c>
      <c r="AP50" s="46">
        <f t="shared" si="180"/>
        <v>208850</v>
      </c>
      <c r="AQ50" s="46">
        <f t="shared" si="180"/>
        <v>208850</v>
      </c>
      <c r="AR50" s="46">
        <f t="shared" si="180"/>
        <v>195882</v>
      </c>
      <c r="AS50" s="46">
        <f t="shared" si="180"/>
        <v>160835</v>
      </c>
      <c r="AT50" s="46">
        <f t="shared" si="180"/>
        <v>99862</v>
      </c>
      <c r="AU50" s="46">
        <f t="shared" si="180"/>
        <v>35531</v>
      </c>
      <c r="AV50" s="46"/>
      <c r="AW50" s="46" t="s">
        <v>241</v>
      </c>
      <c r="AX50" s="46">
        <f>SUM(AX41:AX49)</f>
        <v>2157921.3285714285</v>
      </c>
      <c r="AY50" s="46">
        <f aca="true" t="shared" si="181" ref="AY50:BQ50">SUM(AY41:AY49)</f>
        <v>1638319.1142857142</v>
      </c>
      <c r="AZ50" s="46">
        <f t="shared" si="181"/>
        <v>1220819.1714285715</v>
      </c>
      <c r="BA50" s="46">
        <f t="shared" si="181"/>
        <v>851714</v>
      </c>
      <c r="BB50" s="46">
        <f t="shared" si="181"/>
        <v>533019.6</v>
      </c>
      <c r="BC50" s="46">
        <f t="shared" si="181"/>
        <v>303204.4</v>
      </c>
      <c r="BD50" s="46">
        <f t="shared" si="181"/>
        <v>208239.6</v>
      </c>
      <c r="BE50" s="46">
        <f t="shared" si="181"/>
        <v>162053.2</v>
      </c>
      <c r="BF50" s="46">
        <f t="shared" si="181"/>
        <v>125886.1</v>
      </c>
      <c r="BG50" s="46">
        <f t="shared" si="181"/>
        <v>95661.3</v>
      </c>
      <c r="BH50" s="46">
        <f t="shared" si="181"/>
        <v>94024.4</v>
      </c>
      <c r="BI50" s="46">
        <f t="shared" si="181"/>
        <v>91273.4</v>
      </c>
      <c r="BJ50" s="46">
        <f t="shared" si="181"/>
        <v>132677.4</v>
      </c>
      <c r="BK50" s="46">
        <f t="shared" si="181"/>
        <v>155330.40000000002</v>
      </c>
      <c r="BL50" s="46">
        <f t="shared" si="181"/>
        <v>150710</v>
      </c>
      <c r="BM50" s="46">
        <f t="shared" si="181"/>
        <v>150710</v>
      </c>
      <c r="BN50" s="46">
        <f t="shared" si="181"/>
        <v>140228.4</v>
      </c>
      <c r="BO50" s="46">
        <f t="shared" si="181"/>
        <v>115257</v>
      </c>
      <c r="BP50" s="46">
        <f t="shared" si="181"/>
        <v>71624.4</v>
      </c>
      <c r="BQ50" s="46">
        <f t="shared" si="181"/>
        <v>26212.2</v>
      </c>
      <c r="BR50" s="46"/>
      <c r="BS50" s="33" t="s">
        <v>241</v>
      </c>
      <c r="BT50" s="42">
        <f>SUM(BT41:BT49)</f>
        <v>148667299.6875</v>
      </c>
      <c r="BU50" s="42">
        <f aca="true" t="shared" si="182" ref="BU50:CM50">SUM(BU41:BU49)</f>
        <v>112777756.25</v>
      </c>
      <c r="BV50" s="42">
        <f t="shared" si="182"/>
        <v>86675324.25</v>
      </c>
      <c r="BW50" s="42">
        <f t="shared" si="182"/>
        <v>63957052.875</v>
      </c>
      <c r="BX50" s="42">
        <f t="shared" si="182"/>
        <v>42584827.125</v>
      </c>
      <c r="BY50" s="42">
        <f t="shared" si="182"/>
        <v>25663556.5</v>
      </c>
      <c r="BZ50" s="42">
        <f t="shared" si="182"/>
        <v>19436375</v>
      </c>
      <c r="CA50" s="42">
        <f t="shared" si="182"/>
        <v>15979953</v>
      </c>
      <c r="CB50" s="42">
        <f t="shared" si="182"/>
        <v>12503854.5</v>
      </c>
      <c r="CC50" s="42">
        <f t="shared" si="182"/>
        <v>10080129.5</v>
      </c>
      <c r="CD50" s="42">
        <f t="shared" si="182"/>
        <v>11066200</v>
      </c>
      <c r="CE50" s="42">
        <f t="shared" si="182"/>
        <v>10645700</v>
      </c>
      <c r="CF50" s="42">
        <f t="shared" si="182"/>
        <v>15747700</v>
      </c>
      <c r="CG50" s="42">
        <f t="shared" si="182"/>
        <v>18629200</v>
      </c>
      <c r="CH50" s="42">
        <f t="shared" si="182"/>
        <v>18065000</v>
      </c>
      <c r="CI50" s="42">
        <f t="shared" si="182"/>
        <v>18065000</v>
      </c>
      <c r="CJ50" s="42">
        <f t="shared" si="182"/>
        <v>16708200</v>
      </c>
      <c r="CK50" s="42">
        <f t="shared" si="182"/>
        <v>13743500</v>
      </c>
      <c r="CL50" s="42">
        <f t="shared" si="182"/>
        <v>8546200</v>
      </c>
      <c r="CM50" s="42">
        <f t="shared" si="182"/>
        <v>3193100</v>
      </c>
      <c r="CN50" s="46"/>
      <c r="CO50" s="46"/>
      <c r="CP50" s="46">
        <f>SUM(CP41:CP49)</f>
        <v>116342792.5</v>
      </c>
      <c r="CQ50" s="46">
        <f aca="true" t="shared" si="183" ref="CQ50:DI50">SUM(CQ41:CQ49)</f>
        <v>88216118</v>
      </c>
      <c r="CR50" s="46">
        <f t="shared" si="183"/>
        <v>67010203</v>
      </c>
      <c r="CS50" s="46">
        <f t="shared" si="183"/>
        <v>48596854</v>
      </c>
      <c r="CT50" s="46">
        <f t="shared" si="183"/>
        <v>31628454</v>
      </c>
      <c r="CU50" s="46">
        <f t="shared" si="183"/>
        <v>18669404</v>
      </c>
      <c r="CV50" s="46">
        <f t="shared" si="183"/>
        <v>13872335</v>
      </c>
      <c r="CW50" s="46">
        <f t="shared" si="183"/>
        <v>11356488</v>
      </c>
      <c r="CX50" s="46">
        <f t="shared" si="183"/>
        <v>8819837</v>
      </c>
      <c r="CY50" s="46">
        <f t="shared" si="183"/>
        <v>7161432</v>
      </c>
      <c r="CZ50" s="46">
        <f t="shared" si="183"/>
        <v>7882440</v>
      </c>
      <c r="DA50" s="46">
        <f t="shared" si="183"/>
        <v>7487340</v>
      </c>
      <c r="DB50" s="46">
        <f t="shared" si="183"/>
        <v>11347740</v>
      </c>
      <c r="DC50" s="46">
        <f t="shared" si="183"/>
        <v>13613040</v>
      </c>
      <c r="DD50" s="46">
        <f t="shared" si="183"/>
        <v>13191000</v>
      </c>
      <c r="DE50" s="46">
        <f t="shared" si="183"/>
        <v>13191000</v>
      </c>
      <c r="DF50" s="46">
        <f t="shared" si="183"/>
        <v>12102840</v>
      </c>
      <c r="DG50" s="46">
        <f t="shared" si="183"/>
        <v>9965700</v>
      </c>
      <c r="DH50" s="46">
        <f t="shared" si="183"/>
        <v>6202440</v>
      </c>
      <c r="DI50" s="46">
        <f t="shared" si="183"/>
        <v>2381220</v>
      </c>
      <c r="DJ50" s="47"/>
    </row>
    <row r="51" spans="1:114" ht="13.5">
      <c r="A51" s="35"/>
      <c r="B51" s="35"/>
      <c r="C51" s="42"/>
      <c r="D51" s="35"/>
      <c r="E51" s="35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8" t="s">
        <v>242</v>
      </c>
      <c r="AA51" s="46"/>
      <c r="AB51" s="46">
        <f>AB50/F50</f>
        <v>2586.229885349026</v>
      </c>
      <c r="AC51" s="46">
        <f aca="true" t="shared" si="184" ref="AC51:AU51">AC50/G50</f>
        <v>2578.517479096246</v>
      </c>
      <c r="AD51" s="46">
        <f t="shared" si="184"/>
        <v>2602.5294642857143</v>
      </c>
      <c r="AE51" s="46">
        <f t="shared" si="184"/>
        <v>2650.541607142857</v>
      </c>
      <c r="AF51" s="46">
        <f t="shared" si="184"/>
        <v>2713.606534090909</v>
      </c>
      <c r="AG51" s="46">
        <f t="shared" si="184"/>
        <v>2747.7927631578946</v>
      </c>
      <c r="AH51" s="46">
        <f t="shared" si="184"/>
        <v>2669.018181818182</v>
      </c>
      <c r="AI51" s="46">
        <f t="shared" si="184"/>
        <v>2585.0912921348313</v>
      </c>
      <c r="AJ51" s="46">
        <f t="shared" si="184"/>
        <v>2566.8026785714287</v>
      </c>
      <c r="AK51" s="46">
        <f t="shared" si="184"/>
        <v>2424.6819196428573</v>
      </c>
      <c r="AL51" s="46">
        <f t="shared" si="184"/>
        <v>2224.366666666667</v>
      </c>
      <c r="AM51" s="46">
        <f t="shared" si="184"/>
        <v>2259.603448275862</v>
      </c>
      <c r="AN51" s="46">
        <f t="shared" si="184"/>
        <v>2191.494117647059</v>
      </c>
      <c r="AO51" s="46">
        <f t="shared" si="184"/>
        <v>2150.92</v>
      </c>
      <c r="AP51" s="46">
        <f t="shared" si="184"/>
        <v>2153.092783505155</v>
      </c>
      <c r="AQ51" s="46">
        <f t="shared" si="184"/>
        <v>2153.092783505155</v>
      </c>
      <c r="AR51" s="46">
        <f t="shared" si="184"/>
        <v>2176.4666666666667</v>
      </c>
      <c r="AS51" s="46">
        <f t="shared" si="184"/>
        <v>2173.445945945946</v>
      </c>
      <c r="AT51" s="46">
        <f t="shared" si="184"/>
        <v>2170.913043478261</v>
      </c>
      <c r="AU51" s="46">
        <f t="shared" si="184"/>
        <v>2090.0588235294117</v>
      </c>
      <c r="AV51" s="46"/>
      <c r="AW51" s="46" t="s">
        <v>242</v>
      </c>
      <c r="AX51" s="46">
        <f>AX50/F50</f>
        <v>2043.4861066017315</v>
      </c>
      <c r="AY51" s="46">
        <f aca="true" t="shared" si="185" ref="AY51:BQ51">AY50/G50</f>
        <v>2040.2479629959082</v>
      </c>
      <c r="AZ51" s="46">
        <f t="shared" si="185"/>
        <v>2034.698619047619</v>
      </c>
      <c r="BA51" s="46">
        <f t="shared" si="185"/>
        <v>2027.8904761904762</v>
      </c>
      <c r="BB51" s="46">
        <f t="shared" si="185"/>
        <v>2019.0136363636364</v>
      </c>
      <c r="BC51" s="46">
        <f t="shared" si="185"/>
        <v>1994.7657894736844</v>
      </c>
      <c r="BD51" s="46">
        <f t="shared" si="185"/>
        <v>1893.0872727272729</v>
      </c>
      <c r="BE51" s="46">
        <f t="shared" si="185"/>
        <v>1820.8224719101124</v>
      </c>
      <c r="BF51" s="46">
        <f t="shared" si="185"/>
        <v>1798.3728571428571</v>
      </c>
      <c r="BG51" s="46">
        <f t="shared" si="185"/>
        <v>1708.2375</v>
      </c>
      <c r="BH51" s="46">
        <f t="shared" si="185"/>
        <v>1567.0733333333333</v>
      </c>
      <c r="BI51" s="46">
        <f t="shared" si="185"/>
        <v>1573.6793103448274</v>
      </c>
      <c r="BJ51" s="46">
        <f t="shared" si="185"/>
        <v>1560.910588235294</v>
      </c>
      <c r="BK51" s="46">
        <f t="shared" si="185"/>
        <v>1553.3040000000003</v>
      </c>
      <c r="BL51" s="46">
        <f t="shared" si="185"/>
        <v>1553.7113402061855</v>
      </c>
      <c r="BM51" s="46">
        <f t="shared" si="185"/>
        <v>1553.7113402061855</v>
      </c>
      <c r="BN51" s="46">
        <f t="shared" si="185"/>
        <v>1558.0933333333332</v>
      </c>
      <c r="BO51" s="46">
        <f t="shared" si="185"/>
        <v>1557.527027027027</v>
      </c>
      <c r="BP51" s="46">
        <f t="shared" si="185"/>
        <v>1557.0521739130434</v>
      </c>
      <c r="BQ51" s="46">
        <f t="shared" si="185"/>
        <v>1541.894117647059</v>
      </c>
      <c r="BR51" s="46"/>
      <c r="BS51" s="33" t="s">
        <v>242</v>
      </c>
      <c r="BT51" s="42">
        <f>BT50/AB50</f>
        <v>54.43577484426737</v>
      </c>
      <c r="BU51" s="42">
        <f aca="true" t="shared" si="186" ref="BU51:CM51">BU50/AC50</f>
        <v>54.46754801309045</v>
      </c>
      <c r="BV51" s="42">
        <f t="shared" si="186"/>
        <v>55.50710404335342</v>
      </c>
      <c r="BW51" s="42">
        <f t="shared" si="186"/>
        <v>57.451917340613605</v>
      </c>
      <c r="BX51" s="42">
        <f t="shared" si="186"/>
        <v>59.4434606954955</v>
      </c>
      <c r="BY51" s="42">
        <f t="shared" si="186"/>
        <v>61.44538618915421</v>
      </c>
      <c r="BZ51" s="42">
        <f t="shared" si="186"/>
        <v>66.20199119867026</v>
      </c>
      <c r="CA51" s="42">
        <f t="shared" si="186"/>
        <v>69.45597405172812</v>
      </c>
      <c r="CB51" s="42">
        <f t="shared" si="186"/>
        <v>69.59104973217444</v>
      </c>
      <c r="CC51" s="42">
        <f t="shared" si="186"/>
        <v>74.23749525319734</v>
      </c>
      <c r="CD51" s="42">
        <f t="shared" si="186"/>
        <v>82.9164855914043</v>
      </c>
      <c r="CE51" s="42">
        <f t="shared" si="186"/>
        <v>81.22954134460578</v>
      </c>
      <c r="CF51" s="42">
        <f t="shared" si="186"/>
        <v>84.53915405551948</v>
      </c>
      <c r="CG51" s="42">
        <f t="shared" si="186"/>
        <v>86.6103806743161</v>
      </c>
      <c r="CH51" s="42">
        <f t="shared" si="186"/>
        <v>86.49748623413933</v>
      </c>
      <c r="CI51" s="42">
        <f t="shared" si="186"/>
        <v>86.49748623413933</v>
      </c>
      <c r="CJ51" s="42">
        <f t="shared" si="186"/>
        <v>85.29727080589335</v>
      </c>
      <c r="CK51" s="42">
        <f t="shared" si="186"/>
        <v>85.45092796965835</v>
      </c>
      <c r="CL51" s="42">
        <f t="shared" si="186"/>
        <v>85.58010053874347</v>
      </c>
      <c r="CM51" s="42">
        <f t="shared" si="186"/>
        <v>89.86800258928822</v>
      </c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7"/>
    </row>
    <row r="52" spans="1:114" ht="13.5">
      <c r="A52" s="35"/>
      <c r="B52" s="35"/>
      <c r="C52" s="42"/>
      <c r="D52" s="35"/>
      <c r="E52" s="35"/>
      <c r="F52" s="46"/>
      <c r="G52" s="46"/>
      <c r="H52" s="46"/>
      <c r="I52" s="46"/>
      <c r="J52" s="46"/>
      <c r="K52" s="42"/>
      <c r="L52" s="42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35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33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7"/>
    </row>
    <row r="53" spans="1:114" ht="23.25">
      <c r="A53" s="35" t="s">
        <v>166</v>
      </c>
      <c r="B53" s="35" t="s">
        <v>158</v>
      </c>
      <c r="C53" s="42" t="s">
        <v>161</v>
      </c>
      <c r="D53" s="28" t="s">
        <v>162</v>
      </c>
      <c r="E53" s="28" t="s">
        <v>163</v>
      </c>
      <c r="F53" s="39">
        <v>2002</v>
      </c>
      <c r="G53" s="39">
        <v>2001</v>
      </c>
      <c r="H53" s="39">
        <v>2000</v>
      </c>
      <c r="I53" s="39">
        <v>1999</v>
      </c>
      <c r="J53" s="39">
        <v>1998</v>
      </c>
      <c r="K53" s="42">
        <v>1997</v>
      </c>
      <c r="L53" s="42">
        <v>1996</v>
      </c>
      <c r="M53" s="39">
        <v>1995</v>
      </c>
      <c r="N53" s="39">
        <v>1994</v>
      </c>
      <c r="O53" s="39">
        <v>1993</v>
      </c>
      <c r="P53" s="39">
        <v>1992</v>
      </c>
      <c r="Q53" s="39">
        <v>1991</v>
      </c>
      <c r="R53" s="39">
        <v>1990</v>
      </c>
      <c r="S53" s="39">
        <v>1989</v>
      </c>
      <c r="T53" s="39">
        <v>1988</v>
      </c>
      <c r="U53" s="39">
        <v>1987</v>
      </c>
      <c r="V53" s="39">
        <v>1986</v>
      </c>
      <c r="W53" s="39">
        <v>1985</v>
      </c>
      <c r="X53" s="39">
        <v>1984</v>
      </c>
      <c r="Y53" s="39">
        <v>1983</v>
      </c>
      <c r="Z53" s="35" t="s">
        <v>166</v>
      </c>
      <c r="AA53" s="40" t="s">
        <v>178</v>
      </c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39"/>
      <c r="AW53" s="32" t="s">
        <v>187</v>
      </c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6"/>
      <c r="BS53" s="33" t="s">
        <v>191</v>
      </c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6"/>
      <c r="CO53" s="46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7"/>
    </row>
    <row r="54" spans="1:114" ht="13.5">
      <c r="A54" s="42" t="s">
        <v>233</v>
      </c>
      <c r="B54" s="35" t="s">
        <v>158</v>
      </c>
      <c r="C54" s="42">
        <v>4</v>
      </c>
      <c r="D54" s="36">
        <v>1410.15</v>
      </c>
      <c r="E54" s="36">
        <v>841.35</v>
      </c>
      <c r="F54" s="45">
        <v>63</v>
      </c>
      <c r="G54" s="45">
        <v>54</v>
      </c>
      <c r="H54" s="45">
        <v>43</v>
      </c>
      <c r="I54" s="45">
        <v>36</v>
      </c>
      <c r="J54" s="45">
        <v>30</v>
      </c>
      <c r="K54" s="49">
        <v>24</v>
      </c>
      <c r="L54" s="49">
        <v>19</v>
      </c>
      <c r="M54" s="45">
        <v>13</v>
      </c>
      <c r="N54" s="45">
        <v>6</v>
      </c>
      <c r="O54" s="39">
        <v>0</v>
      </c>
      <c r="P54" s="39">
        <v>0</v>
      </c>
      <c r="Q54" s="39">
        <v>0</v>
      </c>
      <c r="R54" s="39">
        <v>0</v>
      </c>
      <c r="S54" s="39">
        <v>0</v>
      </c>
      <c r="T54" s="39">
        <v>0</v>
      </c>
      <c r="U54" s="39">
        <v>0</v>
      </c>
      <c r="V54" s="39">
        <v>0</v>
      </c>
      <c r="W54" s="39">
        <v>0</v>
      </c>
      <c r="X54" s="39">
        <v>0</v>
      </c>
      <c r="Y54" s="39">
        <v>0</v>
      </c>
      <c r="Z54" s="35" t="s">
        <v>91</v>
      </c>
      <c r="AA54" s="40"/>
      <c r="AB54" s="40">
        <f aca="true" t="shared" si="187" ref="AB54:AB71">$D54*F54</f>
        <v>88839.45000000001</v>
      </c>
      <c r="AC54" s="40">
        <f aca="true" t="shared" si="188" ref="AC54:AC71">$D54*G54</f>
        <v>76148.1</v>
      </c>
      <c r="AD54" s="40">
        <f aca="true" t="shared" si="189" ref="AD54:AD71">$D54*H54</f>
        <v>60636.450000000004</v>
      </c>
      <c r="AE54" s="40">
        <f aca="true" t="shared" si="190" ref="AE54:AE71">$D54*I54</f>
        <v>50765.4</v>
      </c>
      <c r="AF54" s="40">
        <f aca="true" t="shared" si="191" ref="AF54:AF71">$D54*J54</f>
        <v>42304.5</v>
      </c>
      <c r="AG54" s="40">
        <f aca="true" t="shared" si="192" ref="AG54:AG71">$D54*K54</f>
        <v>33843.600000000006</v>
      </c>
      <c r="AH54" s="40">
        <f aca="true" t="shared" si="193" ref="AH54:AH71">$D54*L54</f>
        <v>26792.850000000002</v>
      </c>
      <c r="AI54" s="40">
        <f aca="true" t="shared" si="194" ref="AI54:AI71">$D54*M54</f>
        <v>18331.95</v>
      </c>
      <c r="AJ54" s="40">
        <f aca="true" t="shared" si="195" ref="AJ54:AJ71">$D54*N54</f>
        <v>8460.900000000001</v>
      </c>
      <c r="AK54" s="40">
        <f aca="true" t="shared" si="196" ref="AK54:AK71">$D54*O54</f>
        <v>0</v>
      </c>
      <c r="AL54" s="40">
        <f aca="true" t="shared" si="197" ref="AL54:AL71">$D54*P54</f>
        <v>0</v>
      </c>
      <c r="AM54" s="40">
        <f aca="true" t="shared" si="198" ref="AM54:AM71">$D54*Q54</f>
        <v>0</v>
      </c>
      <c r="AN54" s="40">
        <f aca="true" t="shared" si="199" ref="AN54:AN71">$D54*R54</f>
        <v>0</v>
      </c>
      <c r="AO54" s="40">
        <f aca="true" t="shared" si="200" ref="AO54:AO71">$D54*S54</f>
        <v>0</v>
      </c>
      <c r="AP54" s="40">
        <f aca="true" t="shared" si="201" ref="AP54:AP71">$D54*T54</f>
        <v>0</v>
      </c>
      <c r="AQ54" s="40">
        <f aca="true" t="shared" si="202" ref="AQ54:AQ71">$D54*U54</f>
        <v>0</v>
      </c>
      <c r="AR54" s="40">
        <f aca="true" t="shared" si="203" ref="AR54:AR71">$D54*V54</f>
        <v>0</v>
      </c>
      <c r="AS54" s="40">
        <f aca="true" t="shared" si="204" ref="AS54:AS71">$D54*W54</f>
        <v>0</v>
      </c>
      <c r="AT54" s="40">
        <f aca="true" t="shared" si="205" ref="AT54:AT71">$D54*X54</f>
        <v>0</v>
      </c>
      <c r="AU54" s="40">
        <f aca="true" t="shared" si="206" ref="AU54:AU71">$D54*Y54</f>
        <v>0</v>
      </c>
      <c r="AV54" s="39"/>
      <c r="AW54" s="41"/>
      <c r="AX54" s="41">
        <f aca="true" t="shared" si="207" ref="AX54:AX71">$E54*F54</f>
        <v>53005.05</v>
      </c>
      <c r="AY54" s="41">
        <f aca="true" t="shared" si="208" ref="AY54:AY71">$E54*G54</f>
        <v>45432.9</v>
      </c>
      <c r="AZ54" s="41">
        <f aca="true" t="shared" si="209" ref="AZ54:AZ71">$E54*H54</f>
        <v>36178.05</v>
      </c>
      <c r="BA54" s="41">
        <f aca="true" t="shared" si="210" ref="BA54:BA71">$E54*I54</f>
        <v>30288.600000000002</v>
      </c>
      <c r="BB54" s="41">
        <f aca="true" t="shared" si="211" ref="BB54:BB71">$E54*J54</f>
        <v>25240.5</v>
      </c>
      <c r="BC54" s="41">
        <f aca="true" t="shared" si="212" ref="BC54:BC71">$E54*K54</f>
        <v>20192.4</v>
      </c>
      <c r="BD54" s="41">
        <f aca="true" t="shared" si="213" ref="BD54:BD71">$E54*L54</f>
        <v>15985.65</v>
      </c>
      <c r="BE54" s="41">
        <f aca="true" t="shared" si="214" ref="BE54:BE71">$E54*M54</f>
        <v>10937.550000000001</v>
      </c>
      <c r="BF54" s="41">
        <f aca="true" t="shared" si="215" ref="BF54:BF71">$E54*N54</f>
        <v>5048.1</v>
      </c>
      <c r="BG54" s="41">
        <f aca="true" t="shared" si="216" ref="BG54:BG71">$E54*O54</f>
        <v>0</v>
      </c>
      <c r="BH54" s="41">
        <f aca="true" t="shared" si="217" ref="BH54:BH71">$E54*P54</f>
        <v>0</v>
      </c>
      <c r="BI54" s="41">
        <f aca="true" t="shared" si="218" ref="BI54:BI71">$E54*Q54</f>
        <v>0</v>
      </c>
      <c r="BJ54" s="41">
        <f aca="true" t="shared" si="219" ref="BJ54:BJ71">$E54*R54</f>
        <v>0</v>
      </c>
      <c r="BK54" s="41">
        <f aca="true" t="shared" si="220" ref="BK54:BK71">$E54*S54</f>
        <v>0</v>
      </c>
      <c r="BL54" s="41">
        <f aca="true" t="shared" si="221" ref="BL54:BL71">$E54*T54</f>
        <v>0</v>
      </c>
      <c r="BM54" s="41">
        <f aca="true" t="shared" si="222" ref="BM54:BM71">$E54*U54</f>
        <v>0</v>
      </c>
      <c r="BN54" s="41">
        <f aca="true" t="shared" si="223" ref="BN54:BN71">$E54*V54</f>
        <v>0</v>
      </c>
      <c r="BO54" s="41">
        <f aca="true" t="shared" si="224" ref="BO54:BO71">$E54*W54</f>
        <v>0</v>
      </c>
      <c r="BP54" s="41">
        <f aca="true" t="shared" si="225" ref="BP54:BP71">$E54*X54</f>
        <v>0</v>
      </c>
      <c r="BQ54" s="41">
        <f aca="true" t="shared" si="226" ref="BQ54:BQ71">$E54*Y54</f>
        <v>0</v>
      </c>
      <c r="BR54" s="46"/>
      <c r="BS54" s="33"/>
      <c r="BT54" s="42">
        <f aca="true" t="shared" si="227" ref="BT54:BT71">$C54*AB54</f>
        <v>355357.80000000005</v>
      </c>
      <c r="BU54" s="42">
        <f aca="true" t="shared" si="228" ref="BU54:BU71">$C54*AC54</f>
        <v>304592.4</v>
      </c>
      <c r="BV54" s="42">
        <f aca="true" t="shared" si="229" ref="BV54:BV71">$C54*AD54</f>
        <v>242545.80000000002</v>
      </c>
      <c r="BW54" s="42">
        <f aca="true" t="shared" si="230" ref="BW54:BW71">$C54*AE54</f>
        <v>203061.6</v>
      </c>
      <c r="BX54" s="42">
        <f aca="true" t="shared" si="231" ref="BX54:BX71">$C54*AF54</f>
        <v>169218</v>
      </c>
      <c r="BY54" s="42">
        <f aca="true" t="shared" si="232" ref="BY54:BY71">$C54*AG54</f>
        <v>135374.40000000002</v>
      </c>
      <c r="BZ54" s="42">
        <f aca="true" t="shared" si="233" ref="BZ54:BZ71">$C54*AH54</f>
        <v>107171.40000000001</v>
      </c>
      <c r="CA54" s="42">
        <f aca="true" t="shared" si="234" ref="CA54:CA71">$C54*AI54</f>
        <v>73327.8</v>
      </c>
      <c r="CB54" s="42">
        <f aca="true" t="shared" si="235" ref="CB54:CB71">$C54*AJ54</f>
        <v>33843.600000000006</v>
      </c>
      <c r="CC54" s="42">
        <f aca="true" t="shared" si="236" ref="CC54:CC71">$C54*AK54</f>
        <v>0</v>
      </c>
      <c r="CD54" s="42">
        <f aca="true" t="shared" si="237" ref="CD54:CD71">$C54*AL54</f>
        <v>0</v>
      </c>
      <c r="CE54" s="42">
        <f aca="true" t="shared" si="238" ref="CE54:CE71">$C54*AM54</f>
        <v>0</v>
      </c>
      <c r="CF54" s="42">
        <f aca="true" t="shared" si="239" ref="CF54:CF71">$C54*AN54</f>
        <v>0</v>
      </c>
      <c r="CG54" s="42">
        <f aca="true" t="shared" si="240" ref="CG54:CG71">$C54*AO54</f>
        <v>0</v>
      </c>
      <c r="CH54" s="42">
        <f aca="true" t="shared" si="241" ref="CH54:CH71">$C54*AP54</f>
        <v>0</v>
      </c>
      <c r="CI54" s="42">
        <f aca="true" t="shared" si="242" ref="CI54:CI71">$C54*AQ54</f>
        <v>0</v>
      </c>
      <c r="CJ54" s="42">
        <f aca="true" t="shared" si="243" ref="CJ54:CJ71">$C54*AR54</f>
        <v>0</v>
      </c>
      <c r="CK54" s="42">
        <f aca="true" t="shared" si="244" ref="CK54:CK71">$C54*AS54</f>
        <v>0</v>
      </c>
      <c r="CL54" s="42">
        <f aca="true" t="shared" si="245" ref="CL54:CL71">$C54*AT54</f>
        <v>0</v>
      </c>
      <c r="CM54" s="42">
        <f aca="true" t="shared" si="246" ref="CM54:CM71">$C54*AU54</f>
        <v>0</v>
      </c>
      <c r="CN54" s="46"/>
      <c r="CO54" s="46"/>
      <c r="CP54" s="44">
        <f aca="true" t="shared" si="247" ref="CP54:CP71">$C54*AX54</f>
        <v>212020.2</v>
      </c>
      <c r="CQ54" s="44">
        <f aca="true" t="shared" si="248" ref="CQ54:CQ71">$C54*AY54</f>
        <v>181731.6</v>
      </c>
      <c r="CR54" s="44">
        <f aca="true" t="shared" si="249" ref="CR54:CR71">$C54*AZ54</f>
        <v>144712.2</v>
      </c>
      <c r="CS54" s="44">
        <f aca="true" t="shared" si="250" ref="CS54:CS71">$C54*BA54</f>
        <v>121154.40000000001</v>
      </c>
      <c r="CT54" s="44">
        <f aca="true" t="shared" si="251" ref="CT54:CT71">$C54*BB54</f>
        <v>100962</v>
      </c>
      <c r="CU54" s="44">
        <f aca="true" t="shared" si="252" ref="CU54:CU71">$C54*BC54</f>
        <v>80769.6</v>
      </c>
      <c r="CV54" s="44">
        <f aca="true" t="shared" si="253" ref="CV54:CV71">$C54*BD54</f>
        <v>63942.6</v>
      </c>
      <c r="CW54" s="44">
        <f aca="true" t="shared" si="254" ref="CW54:CW71">$C54*BE54</f>
        <v>43750.200000000004</v>
      </c>
      <c r="CX54" s="44">
        <f aca="true" t="shared" si="255" ref="CX54:CX71">$C54*BF54</f>
        <v>20192.4</v>
      </c>
      <c r="CY54" s="44">
        <f aca="true" t="shared" si="256" ref="CY54:CY71">$C54*BG54</f>
        <v>0</v>
      </c>
      <c r="CZ54" s="44">
        <f aca="true" t="shared" si="257" ref="CZ54:CZ71">$C54*BH54</f>
        <v>0</v>
      </c>
      <c r="DA54" s="44">
        <f aca="true" t="shared" si="258" ref="DA54:DA71">$C54*BI54</f>
        <v>0</v>
      </c>
      <c r="DB54" s="44">
        <f aca="true" t="shared" si="259" ref="DB54:DB71">$C54*BJ54</f>
        <v>0</v>
      </c>
      <c r="DC54" s="44">
        <f aca="true" t="shared" si="260" ref="DC54:DC71">$C54*BK54</f>
        <v>0</v>
      </c>
      <c r="DD54" s="44">
        <f aca="true" t="shared" si="261" ref="DD54:DD71">$C54*BL54</f>
        <v>0</v>
      </c>
      <c r="DE54" s="44">
        <f aca="true" t="shared" si="262" ref="DE54:DE71">$C54*BM54</f>
        <v>0</v>
      </c>
      <c r="DF54" s="44">
        <f aca="true" t="shared" si="263" ref="DF54:DF71">$C54*BN54</f>
        <v>0</v>
      </c>
      <c r="DG54" s="44">
        <f aca="true" t="shared" si="264" ref="DG54:DG71">$C54*BO54</f>
        <v>0</v>
      </c>
      <c r="DH54" s="44">
        <f aca="true" t="shared" si="265" ref="DH54:DH71">$C54*BP54</f>
        <v>0</v>
      </c>
      <c r="DI54" s="44">
        <f aca="true" t="shared" si="266" ref="DI54:DI71">$C54*BQ54</f>
        <v>0</v>
      </c>
      <c r="DJ54" s="47"/>
    </row>
    <row r="55" spans="1:114" ht="13.5">
      <c r="A55" s="42" t="s">
        <v>92</v>
      </c>
      <c r="B55" s="35" t="s">
        <v>158</v>
      </c>
      <c r="C55" s="42">
        <v>4</v>
      </c>
      <c r="D55" s="36">
        <v>1410.15</v>
      </c>
      <c r="E55" s="36">
        <v>841.35</v>
      </c>
      <c r="F55" s="39">
        <v>25</v>
      </c>
      <c r="G55" s="39">
        <v>20</v>
      </c>
      <c r="H55" s="39">
        <v>19</v>
      </c>
      <c r="I55" s="39">
        <v>5</v>
      </c>
      <c r="J55" s="39">
        <v>0</v>
      </c>
      <c r="K55" s="42">
        <v>0</v>
      </c>
      <c r="L55" s="42">
        <v>0</v>
      </c>
      <c r="M55" s="39">
        <v>0</v>
      </c>
      <c r="N55" s="39">
        <v>0</v>
      </c>
      <c r="O55" s="39">
        <v>0</v>
      </c>
      <c r="P55" s="39">
        <v>0</v>
      </c>
      <c r="Q55" s="39">
        <v>0</v>
      </c>
      <c r="R55" s="39">
        <v>0</v>
      </c>
      <c r="S55" s="39">
        <v>0</v>
      </c>
      <c r="T55" s="39">
        <v>0</v>
      </c>
      <c r="U55" s="39">
        <v>0</v>
      </c>
      <c r="V55" s="39">
        <v>0</v>
      </c>
      <c r="W55" s="39">
        <v>0</v>
      </c>
      <c r="X55" s="39">
        <v>0</v>
      </c>
      <c r="Y55" s="39">
        <v>0</v>
      </c>
      <c r="Z55" s="35" t="s">
        <v>92</v>
      </c>
      <c r="AA55" s="40"/>
      <c r="AB55" s="40">
        <f t="shared" si="187"/>
        <v>35253.75</v>
      </c>
      <c r="AC55" s="40">
        <f t="shared" si="188"/>
        <v>28203</v>
      </c>
      <c r="AD55" s="40">
        <f t="shared" si="189"/>
        <v>26792.850000000002</v>
      </c>
      <c r="AE55" s="40">
        <f t="shared" si="190"/>
        <v>7050.75</v>
      </c>
      <c r="AF55" s="40">
        <f t="shared" si="191"/>
        <v>0</v>
      </c>
      <c r="AG55" s="40">
        <f t="shared" si="192"/>
        <v>0</v>
      </c>
      <c r="AH55" s="40">
        <f t="shared" si="193"/>
        <v>0</v>
      </c>
      <c r="AI55" s="40">
        <f t="shared" si="194"/>
        <v>0</v>
      </c>
      <c r="AJ55" s="40">
        <f t="shared" si="195"/>
        <v>0</v>
      </c>
      <c r="AK55" s="40">
        <f t="shared" si="196"/>
        <v>0</v>
      </c>
      <c r="AL55" s="40">
        <f t="shared" si="197"/>
        <v>0</v>
      </c>
      <c r="AM55" s="40">
        <f t="shared" si="198"/>
        <v>0</v>
      </c>
      <c r="AN55" s="40">
        <f t="shared" si="199"/>
        <v>0</v>
      </c>
      <c r="AO55" s="40">
        <f t="shared" si="200"/>
        <v>0</v>
      </c>
      <c r="AP55" s="40">
        <f t="shared" si="201"/>
        <v>0</v>
      </c>
      <c r="AQ55" s="40">
        <f t="shared" si="202"/>
        <v>0</v>
      </c>
      <c r="AR55" s="40">
        <f t="shared" si="203"/>
        <v>0</v>
      </c>
      <c r="AS55" s="40">
        <f t="shared" si="204"/>
        <v>0</v>
      </c>
      <c r="AT55" s="40">
        <f t="shared" si="205"/>
        <v>0</v>
      </c>
      <c r="AU55" s="40">
        <f t="shared" si="206"/>
        <v>0</v>
      </c>
      <c r="AV55" s="39"/>
      <c r="AW55" s="41"/>
      <c r="AX55" s="41">
        <f t="shared" si="207"/>
        <v>21033.75</v>
      </c>
      <c r="AY55" s="41">
        <f t="shared" si="208"/>
        <v>16827</v>
      </c>
      <c r="AZ55" s="41">
        <f t="shared" si="209"/>
        <v>15985.65</v>
      </c>
      <c r="BA55" s="41">
        <f t="shared" si="210"/>
        <v>4206.75</v>
      </c>
      <c r="BB55" s="41">
        <f t="shared" si="211"/>
        <v>0</v>
      </c>
      <c r="BC55" s="41">
        <f t="shared" si="212"/>
        <v>0</v>
      </c>
      <c r="BD55" s="41">
        <f t="shared" si="213"/>
        <v>0</v>
      </c>
      <c r="BE55" s="41">
        <f t="shared" si="214"/>
        <v>0</v>
      </c>
      <c r="BF55" s="41">
        <f t="shared" si="215"/>
        <v>0</v>
      </c>
      <c r="BG55" s="41">
        <f t="shared" si="216"/>
        <v>0</v>
      </c>
      <c r="BH55" s="41">
        <f t="shared" si="217"/>
        <v>0</v>
      </c>
      <c r="BI55" s="41">
        <f t="shared" si="218"/>
        <v>0</v>
      </c>
      <c r="BJ55" s="41">
        <f t="shared" si="219"/>
        <v>0</v>
      </c>
      <c r="BK55" s="41">
        <f t="shared" si="220"/>
        <v>0</v>
      </c>
      <c r="BL55" s="41">
        <f t="shared" si="221"/>
        <v>0</v>
      </c>
      <c r="BM55" s="41">
        <f t="shared" si="222"/>
        <v>0</v>
      </c>
      <c r="BN55" s="41">
        <f t="shared" si="223"/>
        <v>0</v>
      </c>
      <c r="BO55" s="41">
        <f t="shared" si="224"/>
        <v>0</v>
      </c>
      <c r="BP55" s="41">
        <f t="shared" si="225"/>
        <v>0</v>
      </c>
      <c r="BQ55" s="41">
        <f t="shared" si="226"/>
        <v>0</v>
      </c>
      <c r="BR55" s="46"/>
      <c r="BS55" s="33"/>
      <c r="BT55" s="42">
        <f t="shared" si="227"/>
        <v>141015</v>
      </c>
      <c r="BU55" s="42">
        <f t="shared" si="228"/>
        <v>112812</v>
      </c>
      <c r="BV55" s="42">
        <f t="shared" si="229"/>
        <v>107171.40000000001</v>
      </c>
      <c r="BW55" s="42">
        <f t="shared" si="230"/>
        <v>28203</v>
      </c>
      <c r="BX55" s="42">
        <f t="shared" si="231"/>
        <v>0</v>
      </c>
      <c r="BY55" s="42">
        <f t="shared" si="232"/>
        <v>0</v>
      </c>
      <c r="BZ55" s="42">
        <f t="shared" si="233"/>
        <v>0</v>
      </c>
      <c r="CA55" s="42">
        <f t="shared" si="234"/>
        <v>0</v>
      </c>
      <c r="CB55" s="42">
        <f t="shared" si="235"/>
        <v>0</v>
      </c>
      <c r="CC55" s="42">
        <f t="shared" si="236"/>
        <v>0</v>
      </c>
      <c r="CD55" s="42">
        <f t="shared" si="237"/>
        <v>0</v>
      </c>
      <c r="CE55" s="42">
        <f t="shared" si="238"/>
        <v>0</v>
      </c>
      <c r="CF55" s="42">
        <f t="shared" si="239"/>
        <v>0</v>
      </c>
      <c r="CG55" s="42">
        <f t="shared" si="240"/>
        <v>0</v>
      </c>
      <c r="CH55" s="42">
        <f t="shared" si="241"/>
        <v>0</v>
      </c>
      <c r="CI55" s="42">
        <f t="shared" si="242"/>
        <v>0</v>
      </c>
      <c r="CJ55" s="42">
        <f t="shared" si="243"/>
        <v>0</v>
      </c>
      <c r="CK55" s="42">
        <f t="shared" si="244"/>
        <v>0</v>
      </c>
      <c r="CL55" s="42">
        <f t="shared" si="245"/>
        <v>0</v>
      </c>
      <c r="CM55" s="42">
        <f t="shared" si="246"/>
        <v>0</v>
      </c>
      <c r="CN55" s="46"/>
      <c r="CO55" s="46"/>
      <c r="CP55" s="44">
        <f t="shared" si="247"/>
        <v>84135</v>
      </c>
      <c r="CQ55" s="44">
        <f t="shared" si="248"/>
        <v>67308</v>
      </c>
      <c r="CR55" s="44">
        <f t="shared" si="249"/>
        <v>63942.6</v>
      </c>
      <c r="CS55" s="44">
        <f t="shared" si="250"/>
        <v>16827</v>
      </c>
      <c r="CT55" s="44">
        <f t="shared" si="251"/>
        <v>0</v>
      </c>
      <c r="CU55" s="44">
        <f t="shared" si="252"/>
        <v>0</v>
      </c>
      <c r="CV55" s="44">
        <f t="shared" si="253"/>
        <v>0</v>
      </c>
      <c r="CW55" s="44">
        <f t="shared" si="254"/>
        <v>0</v>
      </c>
      <c r="CX55" s="44">
        <f t="shared" si="255"/>
        <v>0</v>
      </c>
      <c r="CY55" s="44">
        <f t="shared" si="256"/>
        <v>0</v>
      </c>
      <c r="CZ55" s="44">
        <f t="shared" si="257"/>
        <v>0</v>
      </c>
      <c r="DA55" s="44">
        <f t="shared" si="258"/>
        <v>0</v>
      </c>
      <c r="DB55" s="44">
        <f t="shared" si="259"/>
        <v>0</v>
      </c>
      <c r="DC55" s="44">
        <f t="shared" si="260"/>
        <v>0</v>
      </c>
      <c r="DD55" s="44">
        <f t="shared" si="261"/>
        <v>0</v>
      </c>
      <c r="DE55" s="44">
        <f t="shared" si="262"/>
        <v>0</v>
      </c>
      <c r="DF55" s="44">
        <f t="shared" si="263"/>
        <v>0</v>
      </c>
      <c r="DG55" s="44">
        <f t="shared" si="264"/>
        <v>0</v>
      </c>
      <c r="DH55" s="44">
        <f t="shared" si="265"/>
        <v>0</v>
      </c>
      <c r="DI55" s="44">
        <f t="shared" si="266"/>
        <v>0</v>
      </c>
      <c r="DJ55" s="47"/>
    </row>
    <row r="56" spans="1:114" ht="13.5">
      <c r="A56" s="42" t="s">
        <v>76</v>
      </c>
      <c r="B56" s="35" t="s">
        <v>158</v>
      </c>
      <c r="C56" s="42">
        <v>4</v>
      </c>
      <c r="D56" s="36">
        <v>1210.8181818181818</v>
      </c>
      <c r="E56" s="36">
        <v>649.4545454545455</v>
      </c>
      <c r="F56" s="39">
        <v>45</v>
      </c>
      <c r="G56" s="39">
        <v>44</v>
      </c>
      <c r="H56" s="39">
        <v>41</v>
      </c>
      <c r="I56" s="39">
        <v>38</v>
      </c>
      <c r="J56" s="39">
        <v>39</v>
      </c>
      <c r="K56" s="42">
        <v>35</v>
      </c>
      <c r="L56" s="42">
        <v>28</v>
      </c>
      <c r="M56" s="39">
        <v>20</v>
      </c>
      <c r="N56" s="39">
        <v>6</v>
      </c>
      <c r="O56" s="39">
        <v>0</v>
      </c>
      <c r="P56" s="39">
        <v>0</v>
      </c>
      <c r="Q56" s="39">
        <v>0</v>
      </c>
      <c r="R56" s="39">
        <v>0</v>
      </c>
      <c r="S56" s="39">
        <v>0</v>
      </c>
      <c r="T56" s="39">
        <v>0</v>
      </c>
      <c r="U56" s="39">
        <v>0</v>
      </c>
      <c r="V56" s="39">
        <v>0</v>
      </c>
      <c r="W56" s="39">
        <v>0</v>
      </c>
      <c r="X56" s="39">
        <v>0</v>
      </c>
      <c r="Y56" s="39">
        <v>0</v>
      </c>
      <c r="Z56" s="35" t="s">
        <v>76</v>
      </c>
      <c r="AA56" s="40"/>
      <c r="AB56" s="40">
        <f t="shared" si="187"/>
        <v>54486.81818181818</v>
      </c>
      <c r="AC56" s="40">
        <f t="shared" si="188"/>
        <v>53276</v>
      </c>
      <c r="AD56" s="40">
        <f t="shared" si="189"/>
        <v>49643.54545454545</v>
      </c>
      <c r="AE56" s="40">
        <f t="shared" si="190"/>
        <v>46011.090909090904</v>
      </c>
      <c r="AF56" s="40">
        <f t="shared" si="191"/>
        <v>47221.90909090909</v>
      </c>
      <c r="AG56" s="40">
        <f t="shared" si="192"/>
        <v>42378.63636363636</v>
      </c>
      <c r="AH56" s="40">
        <f t="shared" si="193"/>
        <v>33902.90909090909</v>
      </c>
      <c r="AI56" s="40">
        <f t="shared" si="194"/>
        <v>24216.363636363636</v>
      </c>
      <c r="AJ56" s="40">
        <f t="shared" si="195"/>
        <v>7264.90909090909</v>
      </c>
      <c r="AK56" s="40">
        <f t="shared" si="196"/>
        <v>0</v>
      </c>
      <c r="AL56" s="40">
        <f t="shared" si="197"/>
        <v>0</v>
      </c>
      <c r="AM56" s="40">
        <f t="shared" si="198"/>
        <v>0</v>
      </c>
      <c r="AN56" s="40">
        <f t="shared" si="199"/>
        <v>0</v>
      </c>
      <c r="AO56" s="40">
        <f t="shared" si="200"/>
        <v>0</v>
      </c>
      <c r="AP56" s="40">
        <f t="shared" si="201"/>
        <v>0</v>
      </c>
      <c r="AQ56" s="40">
        <f t="shared" si="202"/>
        <v>0</v>
      </c>
      <c r="AR56" s="40">
        <f t="shared" si="203"/>
        <v>0</v>
      </c>
      <c r="AS56" s="40">
        <f t="shared" si="204"/>
        <v>0</v>
      </c>
      <c r="AT56" s="40">
        <f t="shared" si="205"/>
        <v>0</v>
      </c>
      <c r="AU56" s="40">
        <f t="shared" si="206"/>
        <v>0</v>
      </c>
      <c r="AV56" s="39"/>
      <c r="AW56" s="41"/>
      <c r="AX56" s="41">
        <f t="shared" si="207"/>
        <v>29225.454545454548</v>
      </c>
      <c r="AY56" s="41">
        <f t="shared" si="208"/>
        <v>28576</v>
      </c>
      <c r="AZ56" s="41">
        <f t="shared" si="209"/>
        <v>26627.636363636364</v>
      </c>
      <c r="BA56" s="41">
        <f t="shared" si="210"/>
        <v>24679.272727272728</v>
      </c>
      <c r="BB56" s="41">
        <f t="shared" si="211"/>
        <v>25328.727272727276</v>
      </c>
      <c r="BC56" s="41">
        <f t="shared" si="212"/>
        <v>22730.909090909092</v>
      </c>
      <c r="BD56" s="41">
        <f t="shared" si="213"/>
        <v>18184.727272727272</v>
      </c>
      <c r="BE56" s="41">
        <f t="shared" si="214"/>
        <v>12989.09090909091</v>
      </c>
      <c r="BF56" s="41">
        <f t="shared" si="215"/>
        <v>3896.727272727273</v>
      </c>
      <c r="BG56" s="41">
        <f t="shared" si="216"/>
        <v>0</v>
      </c>
      <c r="BH56" s="41">
        <f t="shared" si="217"/>
        <v>0</v>
      </c>
      <c r="BI56" s="41">
        <f t="shared" si="218"/>
        <v>0</v>
      </c>
      <c r="BJ56" s="41">
        <f t="shared" si="219"/>
        <v>0</v>
      </c>
      <c r="BK56" s="41">
        <f t="shared" si="220"/>
        <v>0</v>
      </c>
      <c r="BL56" s="41">
        <f t="shared" si="221"/>
        <v>0</v>
      </c>
      <c r="BM56" s="41">
        <f t="shared" si="222"/>
        <v>0</v>
      </c>
      <c r="BN56" s="41">
        <f t="shared" si="223"/>
        <v>0</v>
      </c>
      <c r="BO56" s="41">
        <f t="shared" si="224"/>
        <v>0</v>
      </c>
      <c r="BP56" s="41">
        <f t="shared" si="225"/>
        <v>0</v>
      </c>
      <c r="BQ56" s="41">
        <f t="shared" si="226"/>
        <v>0</v>
      </c>
      <c r="BR56" s="46"/>
      <c r="BS56" s="33"/>
      <c r="BT56" s="42">
        <f t="shared" si="227"/>
        <v>217947.2727272727</v>
      </c>
      <c r="BU56" s="42">
        <f t="shared" si="228"/>
        <v>213104</v>
      </c>
      <c r="BV56" s="42">
        <f t="shared" si="229"/>
        <v>198574.1818181818</v>
      </c>
      <c r="BW56" s="42">
        <f t="shared" si="230"/>
        <v>184044.36363636362</v>
      </c>
      <c r="BX56" s="42">
        <f t="shared" si="231"/>
        <v>188887.63636363635</v>
      </c>
      <c r="BY56" s="42">
        <f t="shared" si="232"/>
        <v>169514.54545454544</v>
      </c>
      <c r="BZ56" s="42">
        <f t="shared" si="233"/>
        <v>135611.63636363635</v>
      </c>
      <c r="CA56" s="42">
        <f t="shared" si="234"/>
        <v>96865.45454545454</v>
      </c>
      <c r="CB56" s="42">
        <f t="shared" si="235"/>
        <v>29059.63636363636</v>
      </c>
      <c r="CC56" s="42">
        <f t="shared" si="236"/>
        <v>0</v>
      </c>
      <c r="CD56" s="42">
        <f t="shared" si="237"/>
        <v>0</v>
      </c>
      <c r="CE56" s="42">
        <f t="shared" si="238"/>
        <v>0</v>
      </c>
      <c r="CF56" s="42">
        <f t="shared" si="239"/>
        <v>0</v>
      </c>
      <c r="CG56" s="42">
        <f t="shared" si="240"/>
        <v>0</v>
      </c>
      <c r="CH56" s="42">
        <f t="shared" si="241"/>
        <v>0</v>
      </c>
      <c r="CI56" s="42">
        <f t="shared" si="242"/>
        <v>0</v>
      </c>
      <c r="CJ56" s="42">
        <f t="shared" si="243"/>
        <v>0</v>
      </c>
      <c r="CK56" s="42">
        <f t="shared" si="244"/>
        <v>0</v>
      </c>
      <c r="CL56" s="42">
        <f t="shared" si="245"/>
        <v>0</v>
      </c>
      <c r="CM56" s="42">
        <f t="shared" si="246"/>
        <v>0</v>
      </c>
      <c r="CN56" s="46"/>
      <c r="CO56" s="46"/>
      <c r="CP56" s="44">
        <f t="shared" si="247"/>
        <v>116901.81818181819</v>
      </c>
      <c r="CQ56" s="44">
        <f t="shared" si="248"/>
        <v>114304</v>
      </c>
      <c r="CR56" s="44">
        <f t="shared" si="249"/>
        <v>106510.54545454546</v>
      </c>
      <c r="CS56" s="44">
        <f t="shared" si="250"/>
        <v>98717.09090909091</v>
      </c>
      <c r="CT56" s="44">
        <f t="shared" si="251"/>
        <v>101314.9090909091</v>
      </c>
      <c r="CU56" s="44">
        <f t="shared" si="252"/>
        <v>90923.63636363637</v>
      </c>
      <c r="CV56" s="44">
        <f t="shared" si="253"/>
        <v>72738.90909090909</v>
      </c>
      <c r="CW56" s="44">
        <f t="shared" si="254"/>
        <v>51956.36363636364</v>
      </c>
      <c r="CX56" s="44">
        <f t="shared" si="255"/>
        <v>15586.909090909092</v>
      </c>
      <c r="CY56" s="44">
        <f t="shared" si="256"/>
        <v>0</v>
      </c>
      <c r="CZ56" s="44">
        <f t="shared" si="257"/>
        <v>0</v>
      </c>
      <c r="DA56" s="44">
        <f t="shared" si="258"/>
        <v>0</v>
      </c>
      <c r="DB56" s="44">
        <f t="shared" si="259"/>
        <v>0</v>
      </c>
      <c r="DC56" s="44">
        <f t="shared" si="260"/>
        <v>0</v>
      </c>
      <c r="DD56" s="44">
        <f t="shared" si="261"/>
        <v>0</v>
      </c>
      <c r="DE56" s="44">
        <f t="shared" si="262"/>
        <v>0</v>
      </c>
      <c r="DF56" s="44">
        <f t="shared" si="263"/>
        <v>0</v>
      </c>
      <c r="DG56" s="44">
        <f t="shared" si="264"/>
        <v>0</v>
      </c>
      <c r="DH56" s="44">
        <f t="shared" si="265"/>
        <v>0</v>
      </c>
      <c r="DI56" s="44">
        <f t="shared" si="266"/>
        <v>0</v>
      </c>
      <c r="DJ56" s="47"/>
    </row>
    <row r="57" spans="1:114" ht="13.5">
      <c r="A57" s="42" t="s">
        <v>234</v>
      </c>
      <c r="B57" s="35" t="s">
        <v>158</v>
      </c>
      <c r="C57" s="42">
        <v>4</v>
      </c>
      <c r="D57" s="35">
        <v>1412.2027027027027</v>
      </c>
      <c r="E57" s="35">
        <v>897.1216216216217</v>
      </c>
      <c r="F57" s="39">
        <v>0</v>
      </c>
      <c r="G57" s="39">
        <v>0</v>
      </c>
      <c r="H57" s="39">
        <v>0</v>
      </c>
      <c r="I57" s="39">
        <v>0</v>
      </c>
      <c r="J57" s="39">
        <v>0</v>
      </c>
      <c r="K57" s="42">
        <v>0</v>
      </c>
      <c r="L57" s="42">
        <v>0</v>
      </c>
      <c r="M57" s="39">
        <v>0</v>
      </c>
      <c r="N57" s="39">
        <v>0</v>
      </c>
      <c r="O57" s="39">
        <v>0</v>
      </c>
      <c r="P57" s="39">
        <v>0</v>
      </c>
      <c r="Q57" s="39">
        <v>0</v>
      </c>
      <c r="R57" s="39">
        <v>0</v>
      </c>
      <c r="S57" s="39">
        <v>0</v>
      </c>
      <c r="T57" s="39">
        <v>0</v>
      </c>
      <c r="U57" s="39">
        <v>0</v>
      </c>
      <c r="V57" s="39">
        <v>0</v>
      </c>
      <c r="W57" s="39">
        <v>0</v>
      </c>
      <c r="X57" s="39">
        <v>0</v>
      </c>
      <c r="Y57" s="39">
        <v>0</v>
      </c>
      <c r="Z57" s="35" t="s">
        <v>83</v>
      </c>
      <c r="AA57" s="40"/>
      <c r="AB57" s="40">
        <f t="shared" si="187"/>
        <v>0</v>
      </c>
      <c r="AC57" s="40">
        <f t="shared" si="188"/>
        <v>0</v>
      </c>
      <c r="AD57" s="40">
        <f t="shared" si="189"/>
        <v>0</v>
      </c>
      <c r="AE57" s="40">
        <f t="shared" si="190"/>
        <v>0</v>
      </c>
      <c r="AF57" s="40">
        <f t="shared" si="191"/>
        <v>0</v>
      </c>
      <c r="AG57" s="40">
        <f t="shared" si="192"/>
        <v>0</v>
      </c>
      <c r="AH57" s="40">
        <f t="shared" si="193"/>
        <v>0</v>
      </c>
      <c r="AI57" s="40">
        <f t="shared" si="194"/>
        <v>0</v>
      </c>
      <c r="AJ57" s="40">
        <f t="shared" si="195"/>
        <v>0</v>
      </c>
      <c r="AK57" s="40">
        <f t="shared" si="196"/>
        <v>0</v>
      </c>
      <c r="AL57" s="40">
        <f t="shared" si="197"/>
        <v>0</v>
      </c>
      <c r="AM57" s="40">
        <f t="shared" si="198"/>
        <v>0</v>
      </c>
      <c r="AN57" s="40">
        <f t="shared" si="199"/>
        <v>0</v>
      </c>
      <c r="AO57" s="40">
        <f t="shared" si="200"/>
        <v>0</v>
      </c>
      <c r="AP57" s="40">
        <f t="shared" si="201"/>
        <v>0</v>
      </c>
      <c r="AQ57" s="40">
        <f t="shared" si="202"/>
        <v>0</v>
      </c>
      <c r="AR57" s="40">
        <f t="shared" si="203"/>
        <v>0</v>
      </c>
      <c r="AS57" s="40">
        <f t="shared" si="204"/>
        <v>0</v>
      </c>
      <c r="AT57" s="40">
        <f t="shared" si="205"/>
        <v>0</v>
      </c>
      <c r="AU57" s="40">
        <f t="shared" si="206"/>
        <v>0</v>
      </c>
      <c r="AV57" s="39"/>
      <c r="AW57" s="41"/>
      <c r="AX57" s="41">
        <f t="shared" si="207"/>
        <v>0</v>
      </c>
      <c r="AY57" s="41">
        <f t="shared" si="208"/>
        <v>0</v>
      </c>
      <c r="AZ57" s="41">
        <f t="shared" si="209"/>
        <v>0</v>
      </c>
      <c r="BA57" s="41">
        <f t="shared" si="210"/>
        <v>0</v>
      </c>
      <c r="BB57" s="41">
        <f t="shared" si="211"/>
        <v>0</v>
      </c>
      <c r="BC57" s="41">
        <f t="shared" si="212"/>
        <v>0</v>
      </c>
      <c r="BD57" s="41">
        <f t="shared" si="213"/>
        <v>0</v>
      </c>
      <c r="BE57" s="41">
        <f t="shared" si="214"/>
        <v>0</v>
      </c>
      <c r="BF57" s="41">
        <f t="shared" si="215"/>
        <v>0</v>
      </c>
      <c r="BG57" s="41">
        <f t="shared" si="216"/>
        <v>0</v>
      </c>
      <c r="BH57" s="41">
        <f t="shared" si="217"/>
        <v>0</v>
      </c>
      <c r="BI57" s="41">
        <f t="shared" si="218"/>
        <v>0</v>
      </c>
      <c r="BJ57" s="41">
        <f t="shared" si="219"/>
        <v>0</v>
      </c>
      <c r="BK57" s="41">
        <f t="shared" si="220"/>
        <v>0</v>
      </c>
      <c r="BL57" s="41">
        <f t="shared" si="221"/>
        <v>0</v>
      </c>
      <c r="BM57" s="41">
        <f t="shared" si="222"/>
        <v>0</v>
      </c>
      <c r="BN57" s="41">
        <f t="shared" si="223"/>
        <v>0</v>
      </c>
      <c r="BO57" s="41">
        <f t="shared" si="224"/>
        <v>0</v>
      </c>
      <c r="BP57" s="41">
        <f t="shared" si="225"/>
        <v>0</v>
      </c>
      <c r="BQ57" s="41">
        <f t="shared" si="226"/>
        <v>0</v>
      </c>
      <c r="BR57" s="46"/>
      <c r="BS57" s="33"/>
      <c r="BT57" s="42">
        <f t="shared" si="227"/>
        <v>0</v>
      </c>
      <c r="BU57" s="42">
        <f t="shared" si="228"/>
        <v>0</v>
      </c>
      <c r="BV57" s="42">
        <f t="shared" si="229"/>
        <v>0</v>
      </c>
      <c r="BW57" s="42">
        <f t="shared" si="230"/>
        <v>0</v>
      </c>
      <c r="BX57" s="42">
        <f t="shared" si="231"/>
        <v>0</v>
      </c>
      <c r="BY57" s="42">
        <f t="shared" si="232"/>
        <v>0</v>
      </c>
      <c r="BZ57" s="42">
        <f t="shared" si="233"/>
        <v>0</v>
      </c>
      <c r="CA57" s="42">
        <f t="shared" si="234"/>
        <v>0</v>
      </c>
      <c r="CB57" s="42">
        <f t="shared" si="235"/>
        <v>0</v>
      </c>
      <c r="CC57" s="42">
        <f t="shared" si="236"/>
        <v>0</v>
      </c>
      <c r="CD57" s="42">
        <f t="shared" si="237"/>
        <v>0</v>
      </c>
      <c r="CE57" s="42">
        <f t="shared" si="238"/>
        <v>0</v>
      </c>
      <c r="CF57" s="42">
        <f t="shared" si="239"/>
        <v>0</v>
      </c>
      <c r="CG57" s="42">
        <f t="shared" si="240"/>
        <v>0</v>
      </c>
      <c r="CH57" s="42">
        <f t="shared" si="241"/>
        <v>0</v>
      </c>
      <c r="CI57" s="42">
        <f t="shared" si="242"/>
        <v>0</v>
      </c>
      <c r="CJ57" s="42">
        <f t="shared" si="243"/>
        <v>0</v>
      </c>
      <c r="CK57" s="42">
        <f t="shared" si="244"/>
        <v>0</v>
      </c>
      <c r="CL57" s="42">
        <f t="shared" si="245"/>
        <v>0</v>
      </c>
      <c r="CM57" s="42">
        <f t="shared" si="246"/>
        <v>0</v>
      </c>
      <c r="CN57" s="46"/>
      <c r="CO57" s="46"/>
      <c r="CP57" s="44">
        <f t="shared" si="247"/>
        <v>0</v>
      </c>
      <c r="CQ57" s="44">
        <f t="shared" si="248"/>
        <v>0</v>
      </c>
      <c r="CR57" s="44">
        <f t="shared" si="249"/>
        <v>0</v>
      </c>
      <c r="CS57" s="44">
        <f t="shared" si="250"/>
        <v>0</v>
      </c>
      <c r="CT57" s="44">
        <f t="shared" si="251"/>
        <v>0</v>
      </c>
      <c r="CU57" s="44">
        <f t="shared" si="252"/>
        <v>0</v>
      </c>
      <c r="CV57" s="44">
        <f t="shared" si="253"/>
        <v>0</v>
      </c>
      <c r="CW57" s="44">
        <f t="shared" si="254"/>
        <v>0</v>
      </c>
      <c r="CX57" s="44">
        <f t="shared" si="255"/>
        <v>0</v>
      </c>
      <c r="CY57" s="44">
        <f t="shared" si="256"/>
        <v>0</v>
      </c>
      <c r="CZ57" s="44">
        <f t="shared" si="257"/>
        <v>0</v>
      </c>
      <c r="DA57" s="44">
        <f t="shared" si="258"/>
        <v>0</v>
      </c>
      <c r="DB57" s="44">
        <f t="shared" si="259"/>
        <v>0</v>
      </c>
      <c r="DC57" s="44">
        <f t="shared" si="260"/>
        <v>0</v>
      </c>
      <c r="DD57" s="44">
        <f t="shared" si="261"/>
        <v>0</v>
      </c>
      <c r="DE57" s="44">
        <f t="shared" si="262"/>
        <v>0</v>
      </c>
      <c r="DF57" s="44">
        <f t="shared" si="263"/>
        <v>0</v>
      </c>
      <c r="DG57" s="44">
        <f t="shared" si="264"/>
        <v>0</v>
      </c>
      <c r="DH57" s="44">
        <f t="shared" si="265"/>
        <v>0</v>
      </c>
      <c r="DI57" s="44">
        <f t="shared" si="266"/>
        <v>0</v>
      </c>
      <c r="DJ57" s="47"/>
    </row>
    <row r="58" spans="1:114" ht="13.5">
      <c r="A58" s="42" t="s">
        <v>235</v>
      </c>
      <c r="B58" s="35" t="s">
        <v>158</v>
      </c>
      <c r="C58" s="42">
        <v>3</v>
      </c>
      <c r="D58" s="35">
        <v>1800</v>
      </c>
      <c r="E58" s="35">
        <v>1200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42">
        <v>0</v>
      </c>
      <c r="L58" s="42">
        <v>0</v>
      </c>
      <c r="M58" s="39">
        <v>0</v>
      </c>
      <c r="N58" s="39">
        <v>0</v>
      </c>
      <c r="O58" s="39">
        <v>0</v>
      </c>
      <c r="P58" s="39">
        <v>1</v>
      </c>
      <c r="Q58" s="39">
        <v>0</v>
      </c>
      <c r="R58" s="39">
        <v>0</v>
      </c>
      <c r="S58" s="39">
        <v>0</v>
      </c>
      <c r="T58" s="39">
        <v>0</v>
      </c>
      <c r="U58" s="39">
        <v>0</v>
      </c>
      <c r="V58" s="39">
        <v>0</v>
      </c>
      <c r="W58" s="39">
        <v>0</v>
      </c>
      <c r="X58" s="39">
        <v>0</v>
      </c>
      <c r="Y58" s="39">
        <v>0</v>
      </c>
      <c r="Z58" s="35" t="s">
        <v>235</v>
      </c>
      <c r="AA58" s="40"/>
      <c r="AB58" s="40">
        <f t="shared" si="187"/>
        <v>0</v>
      </c>
      <c r="AC58" s="40">
        <f t="shared" si="188"/>
        <v>0</v>
      </c>
      <c r="AD58" s="40">
        <f t="shared" si="189"/>
        <v>0</v>
      </c>
      <c r="AE58" s="40">
        <f t="shared" si="190"/>
        <v>0</v>
      </c>
      <c r="AF58" s="40">
        <f t="shared" si="191"/>
        <v>0</v>
      </c>
      <c r="AG58" s="40">
        <f t="shared" si="192"/>
        <v>0</v>
      </c>
      <c r="AH58" s="40">
        <f t="shared" si="193"/>
        <v>0</v>
      </c>
      <c r="AI58" s="40">
        <f t="shared" si="194"/>
        <v>0</v>
      </c>
      <c r="AJ58" s="40">
        <f t="shared" si="195"/>
        <v>0</v>
      </c>
      <c r="AK58" s="40">
        <f t="shared" si="196"/>
        <v>0</v>
      </c>
      <c r="AL58" s="40">
        <f t="shared" si="197"/>
        <v>1800</v>
      </c>
      <c r="AM58" s="40">
        <f t="shared" si="198"/>
        <v>0</v>
      </c>
      <c r="AN58" s="40">
        <f t="shared" si="199"/>
        <v>0</v>
      </c>
      <c r="AO58" s="40">
        <f t="shared" si="200"/>
        <v>0</v>
      </c>
      <c r="AP58" s="40">
        <f t="shared" si="201"/>
        <v>0</v>
      </c>
      <c r="AQ58" s="40">
        <f t="shared" si="202"/>
        <v>0</v>
      </c>
      <c r="AR58" s="40">
        <f t="shared" si="203"/>
        <v>0</v>
      </c>
      <c r="AS58" s="40">
        <f t="shared" si="204"/>
        <v>0</v>
      </c>
      <c r="AT58" s="40">
        <f t="shared" si="205"/>
        <v>0</v>
      </c>
      <c r="AU58" s="40">
        <f t="shared" si="206"/>
        <v>0</v>
      </c>
      <c r="AV58" s="39"/>
      <c r="AW58" s="41"/>
      <c r="AX58" s="41">
        <f t="shared" si="207"/>
        <v>0</v>
      </c>
      <c r="AY58" s="41">
        <f t="shared" si="208"/>
        <v>0</v>
      </c>
      <c r="AZ58" s="41">
        <f t="shared" si="209"/>
        <v>0</v>
      </c>
      <c r="BA58" s="41">
        <f t="shared" si="210"/>
        <v>0</v>
      </c>
      <c r="BB58" s="41">
        <f t="shared" si="211"/>
        <v>0</v>
      </c>
      <c r="BC58" s="41">
        <f t="shared" si="212"/>
        <v>0</v>
      </c>
      <c r="BD58" s="41">
        <f t="shared" si="213"/>
        <v>0</v>
      </c>
      <c r="BE58" s="41">
        <f t="shared" si="214"/>
        <v>0</v>
      </c>
      <c r="BF58" s="41">
        <f t="shared" si="215"/>
        <v>0</v>
      </c>
      <c r="BG58" s="41">
        <f t="shared" si="216"/>
        <v>0</v>
      </c>
      <c r="BH58" s="41">
        <f t="shared" si="217"/>
        <v>1200</v>
      </c>
      <c r="BI58" s="41">
        <f t="shared" si="218"/>
        <v>0</v>
      </c>
      <c r="BJ58" s="41">
        <f t="shared" si="219"/>
        <v>0</v>
      </c>
      <c r="BK58" s="41">
        <f t="shared" si="220"/>
        <v>0</v>
      </c>
      <c r="BL58" s="41">
        <f t="shared" si="221"/>
        <v>0</v>
      </c>
      <c r="BM58" s="41">
        <f t="shared" si="222"/>
        <v>0</v>
      </c>
      <c r="BN58" s="41">
        <f t="shared" si="223"/>
        <v>0</v>
      </c>
      <c r="BO58" s="41">
        <f t="shared" si="224"/>
        <v>0</v>
      </c>
      <c r="BP58" s="41">
        <f t="shared" si="225"/>
        <v>0</v>
      </c>
      <c r="BQ58" s="41">
        <f t="shared" si="226"/>
        <v>0</v>
      </c>
      <c r="BR58" s="46"/>
      <c r="BS58" s="33"/>
      <c r="BT58" s="42">
        <f t="shared" si="227"/>
        <v>0</v>
      </c>
      <c r="BU58" s="42">
        <f t="shared" si="228"/>
        <v>0</v>
      </c>
      <c r="BV58" s="42">
        <f t="shared" si="229"/>
        <v>0</v>
      </c>
      <c r="BW58" s="42">
        <f t="shared" si="230"/>
        <v>0</v>
      </c>
      <c r="BX58" s="42">
        <f t="shared" si="231"/>
        <v>0</v>
      </c>
      <c r="BY58" s="42">
        <f t="shared" si="232"/>
        <v>0</v>
      </c>
      <c r="BZ58" s="42">
        <f t="shared" si="233"/>
        <v>0</v>
      </c>
      <c r="CA58" s="42">
        <f t="shared" si="234"/>
        <v>0</v>
      </c>
      <c r="CB58" s="42">
        <f t="shared" si="235"/>
        <v>0</v>
      </c>
      <c r="CC58" s="42">
        <f t="shared" si="236"/>
        <v>0</v>
      </c>
      <c r="CD58" s="42">
        <f t="shared" si="237"/>
        <v>5400</v>
      </c>
      <c r="CE58" s="42">
        <f t="shared" si="238"/>
        <v>0</v>
      </c>
      <c r="CF58" s="42">
        <f t="shared" si="239"/>
        <v>0</v>
      </c>
      <c r="CG58" s="42">
        <f t="shared" si="240"/>
        <v>0</v>
      </c>
      <c r="CH58" s="42">
        <f t="shared" si="241"/>
        <v>0</v>
      </c>
      <c r="CI58" s="42">
        <f t="shared" si="242"/>
        <v>0</v>
      </c>
      <c r="CJ58" s="42">
        <f t="shared" si="243"/>
        <v>0</v>
      </c>
      <c r="CK58" s="42">
        <f t="shared" si="244"/>
        <v>0</v>
      </c>
      <c r="CL58" s="42">
        <f t="shared" si="245"/>
        <v>0</v>
      </c>
      <c r="CM58" s="42">
        <f t="shared" si="246"/>
        <v>0</v>
      </c>
      <c r="CN58" s="46"/>
      <c r="CO58" s="46"/>
      <c r="CP58" s="44">
        <f t="shared" si="247"/>
        <v>0</v>
      </c>
      <c r="CQ58" s="44">
        <f t="shared" si="248"/>
        <v>0</v>
      </c>
      <c r="CR58" s="44">
        <f t="shared" si="249"/>
        <v>0</v>
      </c>
      <c r="CS58" s="44">
        <f t="shared" si="250"/>
        <v>0</v>
      </c>
      <c r="CT58" s="44">
        <f t="shared" si="251"/>
        <v>0</v>
      </c>
      <c r="CU58" s="44">
        <f t="shared" si="252"/>
        <v>0</v>
      </c>
      <c r="CV58" s="44">
        <f t="shared" si="253"/>
        <v>0</v>
      </c>
      <c r="CW58" s="44">
        <f t="shared" si="254"/>
        <v>0</v>
      </c>
      <c r="CX58" s="44">
        <f t="shared" si="255"/>
        <v>0</v>
      </c>
      <c r="CY58" s="44">
        <f t="shared" si="256"/>
        <v>0</v>
      </c>
      <c r="CZ58" s="44">
        <f t="shared" si="257"/>
        <v>3600</v>
      </c>
      <c r="DA58" s="44">
        <f t="shared" si="258"/>
        <v>0</v>
      </c>
      <c r="DB58" s="44">
        <f t="shared" si="259"/>
        <v>0</v>
      </c>
      <c r="DC58" s="44">
        <f t="shared" si="260"/>
        <v>0</v>
      </c>
      <c r="DD58" s="44">
        <f t="shared" si="261"/>
        <v>0</v>
      </c>
      <c r="DE58" s="44">
        <f t="shared" si="262"/>
        <v>0</v>
      </c>
      <c r="DF58" s="44">
        <f t="shared" si="263"/>
        <v>0</v>
      </c>
      <c r="DG58" s="44">
        <f t="shared" si="264"/>
        <v>0</v>
      </c>
      <c r="DH58" s="44">
        <f t="shared" si="265"/>
        <v>0</v>
      </c>
      <c r="DI58" s="44">
        <f t="shared" si="266"/>
        <v>0</v>
      </c>
      <c r="DJ58" s="47"/>
    </row>
    <row r="59" spans="1:114" ht="13.5">
      <c r="A59" s="42" t="s">
        <v>78</v>
      </c>
      <c r="B59" s="35" t="s">
        <v>158</v>
      </c>
      <c r="C59" s="42">
        <v>4</v>
      </c>
      <c r="D59" s="35">
        <v>1412.2027027027027</v>
      </c>
      <c r="E59" s="35">
        <v>897.1216216216217</v>
      </c>
      <c r="F59" s="39">
        <v>71</v>
      </c>
      <c r="G59" s="39">
        <v>74</v>
      </c>
      <c r="H59" s="39">
        <v>75</v>
      </c>
      <c r="I59" s="39">
        <v>76</v>
      </c>
      <c r="J59" s="39">
        <v>76</v>
      </c>
      <c r="K59" s="42">
        <v>73</v>
      </c>
      <c r="L59" s="42">
        <v>63</v>
      </c>
      <c r="M59" s="39">
        <v>58</v>
      </c>
      <c r="N59" s="39">
        <v>52</v>
      </c>
      <c r="O59" s="39">
        <v>38</v>
      </c>
      <c r="P59" s="39">
        <v>33</v>
      </c>
      <c r="Q59" s="39">
        <v>27</v>
      </c>
      <c r="R59" s="39">
        <v>22</v>
      </c>
      <c r="S59" s="39">
        <v>16</v>
      </c>
      <c r="T59" s="39">
        <v>15</v>
      </c>
      <c r="U59" s="39">
        <v>5</v>
      </c>
      <c r="V59" s="39">
        <v>0</v>
      </c>
      <c r="W59" s="39">
        <v>0</v>
      </c>
      <c r="X59" s="39">
        <v>0</v>
      </c>
      <c r="Y59" s="39">
        <v>0</v>
      </c>
      <c r="Z59" s="35" t="s">
        <v>78</v>
      </c>
      <c r="AA59" s="40"/>
      <c r="AB59" s="40">
        <f t="shared" si="187"/>
        <v>100266.3918918919</v>
      </c>
      <c r="AC59" s="40">
        <f t="shared" si="188"/>
        <v>104503</v>
      </c>
      <c r="AD59" s="40">
        <f t="shared" si="189"/>
        <v>105915.2027027027</v>
      </c>
      <c r="AE59" s="40">
        <f t="shared" si="190"/>
        <v>107327.4054054054</v>
      </c>
      <c r="AF59" s="40">
        <f t="shared" si="191"/>
        <v>107327.4054054054</v>
      </c>
      <c r="AG59" s="40">
        <f t="shared" si="192"/>
        <v>103090.7972972973</v>
      </c>
      <c r="AH59" s="40">
        <f t="shared" si="193"/>
        <v>88968.77027027027</v>
      </c>
      <c r="AI59" s="40">
        <f t="shared" si="194"/>
        <v>81907.75675675676</v>
      </c>
      <c r="AJ59" s="40">
        <f t="shared" si="195"/>
        <v>73434.54054054055</v>
      </c>
      <c r="AK59" s="40">
        <f t="shared" si="196"/>
        <v>53663.7027027027</v>
      </c>
      <c r="AL59" s="40">
        <f t="shared" si="197"/>
        <v>46602.68918918919</v>
      </c>
      <c r="AM59" s="40">
        <f t="shared" si="198"/>
        <v>38129.47297297297</v>
      </c>
      <c r="AN59" s="40">
        <f t="shared" si="199"/>
        <v>31068.45945945946</v>
      </c>
      <c r="AO59" s="40">
        <f t="shared" si="200"/>
        <v>22595.243243243243</v>
      </c>
      <c r="AP59" s="40">
        <f t="shared" si="201"/>
        <v>21183.04054054054</v>
      </c>
      <c r="AQ59" s="40">
        <f t="shared" si="202"/>
        <v>7061.013513513513</v>
      </c>
      <c r="AR59" s="40">
        <f t="shared" si="203"/>
        <v>0</v>
      </c>
      <c r="AS59" s="40">
        <f t="shared" si="204"/>
        <v>0</v>
      </c>
      <c r="AT59" s="40">
        <f t="shared" si="205"/>
        <v>0</v>
      </c>
      <c r="AU59" s="40">
        <f t="shared" si="206"/>
        <v>0</v>
      </c>
      <c r="AV59" s="39"/>
      <c r="AW59" s="41"/>
      <c r="AX59" s="41">
        <f t="shared" si="207"/>
        <v>63695.63513513514</v>
      </c>
      <c r="AY59" s="41">
        <f t="shared" si="208"/>
        <v>66387</v>
      </c>
      <c r="AZ59" s="41">
        <f t="shared" si="209"/>
        <v>67284.12162162163</v>
      </c>
      <c r="BA59" s="41">
        <f t="shared" si="210"/>
        <v>68181.24324324325</v>
      </c>
      <c r="BB59" s="41">
        <f t="shared" si="211"/>
        <v>68181.24324324325</v>
      </c>
      <c r="BC59" s="41">
        <f t="shared" si="212"/>
        <v>65489.87837837838</v>
      </c>
      <c r="BD59" s="41">
        <f t="shared" si="213"/>
        <v>56518.66216216217</v>
      </c>
      <c r="BE59" s="41">
        <f t="shared" si="214"/>
        <v>52033.05405405405</v>
      </c>
      <c r="BF59" s="41">
        <f t="shared" si="215"/>
        <v>46650.32432432433</v>
      </c>
      <c r="BG59" s="41">
        <f t="shared" si="216"/>
        <v>34090.62162162163</v>
      </c>
      <c r="BH59" s="41">
        <f t="shared" si="217"/>
        <v>29605.013513513513</v>
      </c>
      <c r="BI59" s="41">
        <f t="shared" si="218"/>
        <v>24222.283783783787</v>
      </c>
      <c r="BJ59" s="41">
        <f t="shared" si="219"/>
        <v>19736.675675675677</v>
      </c>
      <c r="BK59" s="41">
        <f t="shared" si="220"/>
        <v>14353.945945945947</v>
      </c>
      <c r="BL59" s="41">
        <f t="shared" si="221"/>
        <v>13456.824324324325</v>
      </c>
      <c r="BM59" s="41">
        <f t="shared" si="222"/>
        <v>4485.608108108108</v>
      </c>
      <c r="BN59" s="41">
        <f t="shared" si="223"/>
        <v>0</v>
      </c>
      <c r="BO59" s="41">
        <f t="shared" si="224"/>
        <v>0</v>
      </c>
      <c r="BP59" s="41">
        <f t="shared" si="225"/>
        <v>0</v>
      </c>
      <c r="BQ59" s="41">
        <f t="shared" si="226"/>
        <v>0</v>
      </c>
      <c r="BR59" s="46"/>
      <c r="BS59" s="33"/>
      <c r="BT59" s="42">
        <f t="shared" si="227"/>
        <v>401065.5675675676</v>
      </c>
      <c r="BU59" s="42">
        <f t="shared" si="228"/>
        <v>418012</v>
      </c>
      <c r="BV59" s="42">
        <f t="shared" si="229"/>
        <v>423660.8108108108</v>
      </c>
      <c r="BW59" s="42">
        <f t="shared" si="230"/>
        <v>429309.6216216216</v>
      </c>
      <c r="BX59" s="42">
        <f t="shared" si="231"/>
        <v>429309.6216216216</v>
      </c>
      <c r="BY59" s="42">
        <f t="shared" si="232"/>
        <v>412363.1891891892</v>
      </c>
      <c r="BZ59" s="42">
        <f t="shared" si="233"/>
        <v>355875.08108108107</v>
      </c>
      <c r="CA59" s="42">
        <f t="shared" si="234"/>
        <v>327631.02702702704</v>
      </c>
      <c r="CB59" s="42">
        <f t="shared" si="235"/>
        <v>293738.1621621622</v>
      </c>
      <c r="CC59" s="42">
        <f t="shared" si="236"/>
        <v>214654.8108108108</v>
      </c>
      <c r="CD59" s="42">
        <f t="shared" si="237"/>
        <v>186410.75675675675</v>
      </c>
      <c r="CE59" s="42">
        <f t="shared" si="238"/>
        <v>152517.8918918919</v>
      </c>
      <c r="CF59" s="42">
        <f t="shared" si="239"/>
        <v>124273.83783783784</v>
      </c>
      <c r="CG59" s="42">
        <f t="shared" si="240"/>
        <v>90380.97297297297</v>
      </c>
      <c r="CH59" s="42">
        <f t="shared" si="241"/>
        <v>84732.16216216216</v>
      </c>
      <c r="CI59" s="42">
        <f t="shared" si="242"/>
        <v>28244.054054054053</v>
      </c>
      <c r="CJ59" s="42">
        <f t="shared" si="243"/>
        <v>0</v>
      </c>
      <c r="CK59" s="42">
        <f t="shared" si="244"/>
        <v>0</v>
      </c>
      <c r="CL59" s="42">
        <f t="shared" si="245"/>
        <v>0</v>
      </c>
      <c r="CM59" s="42">
        <f t="shared" si="246"/>
        <v>0</v>
      </c>
      <c r="CN59" s="46"/>
      <c r="CO59" s="46"/>
      <c r="CP59" s="44">
        <f t="shared" si="247"/>
        <v>254782.54054054056</v>
      </c>
      <c r="CQ59" s="44">
        <f t="shared" si="248"/>
        <v>265548</v>
      </c>
      <c r="CR59" s="44">
        <f t="shared" si="249"/>
        <v>269136.4864864865</v>
      </c>
      <c r="CS59" s="44">
        <f t="shared" si="250"/>
        <v>272724.972972973</v>
      </c>
      <c r="CT59" s="44">
        <f t="shared" si="251"/>
        <v>272724.972972973</v>
      </c>
      <c r="CU59" s="44">
        <f t="shared" si="252"/>
        <v>261959.51351351352</v>
      </c>
      <c r="CV59" s="44">
        <f t="shared" si="253"/>
        <v>226074.64864864867</v>
      </c>
      <c r="CW59" s="44">
        <f t="shared" si="254"/>
        <v>208132.2162162162</v>
      </c>
      <c r="CX59" s="44">
        <f t="shared" si="255"/>
        <v>186601.2972972973</v>
      </c>
      <c r="CY59" s="44">
        <f t="shared" si="256"/>
        <v>136362.4864864865</v>
      </c>
      <c r="CZ59" s="44">
        <f t="shared" si="257"/>
        <v>118420.05405405405</v>
      </c>
      <c r="DA59" s="44">
        <f t="shared" si="258"/>
        <v>96889.13513513515</v>
      </c>
      <c r="DB59" s="44">
        <f t="shared" si="259"/>
        <v>78946.7027027027</v>
      </c>
      <c r="DC59" s="44">
        <f t="shared" si="260"/>
        <v>57415.78378378379</v>
      </c>
      <c r="DD59" s="44">
        <f t="shared" si="261"/>
        <v>53827.2972972973</v>
      </c>
      <c r="DE59" s="44">
        <f t="shared" si="262"/>
        <v>17942.432432432433</v>
      </c>
      <c r="DF59" s="44">
        <f t="shared" si="263"/>
        <v>0</v>
      </c>
      <c r="DG59" s="44">
        <f t="shared" si="264"/>
        <v>0</v>
      </c>
      <c r="DH59" s="44">
        <f t="shared" si="265"/>
        <v>0</v>
      </c>
      <c r="DI59" s="44">
        <f t="shared" si="266"/>
        <v>0</v>
      </c>
      <c r="DJ59" s="47"/>
    </row>
    <row r="60" spans="1:114" ht="13.5">
      <c r="A60" s="42" t="s">
        <v>239</v>
      </c>
      <c r="B60" s="35" t="s">
        <v>158</v>
      </c>
      <c r="C60" s="42">
        <v>4</v>
      </c>
      <c r="D60" s="35">
        <v>763.7837837837837</v>
      </c>
      <c r="E60" s="35">
        <v>681.6486486486486</v>
      </c>
      <c r="F60" s="39">
        <v>87</v>
      </c>
      <c r="G60" s="39">
        <v>87</v>
      </c>
      <c r="H60" s="39">
        <v>90</v>
      </c>
      <c r="I60" s="39">
        <v>94</v>
      </c>
      <c r="J60" s="39">
        <v>89</v>
      </c>
      <c r="K60" s="42">
        <v>87</v>
      </c>
      <c r="L60" s="42">
        <v>82</v>
      </c>
      <c r="M60" s="39">
        <v>77</v>
      </c>
      <c r="N60" s="39">
        <v>75</v>
      </c>
      <c r="O60" s="39">
        <v>76</v>
      </c>
      <c r="P60" s="39">
        <v>69</v>
      </c>
      <c r="Q60" s="39">
        <v>60</v>
      </c>
      <c r="R60" s="39">
        <v>52</v>
      </c>
      <c r="S60" s="39">
        <v>51</v>
      </c>
      <c r="T60" s="39">
        <v>46</v>
      </c>
      <c r="U60" s="39">
        <v>40</v>
      </c>
      <c r="V60" s="39">
        <v>36</v>
      </c>
      <c r="W60" s="39">
        <v>37</v>
      </c>
      <c r="X60" s="39">
        <v>35</v>
      </c>
      <c r="Y60" s="39">
        <v>26</v>
      </c>
      <c r="Z60" s="35" t="s">
        <v>106</v>
      </c>
      <c r="AA60" s="40"/>
      <c r="AB60" s="40">
        <f t="shared" si="187"/>
        <v>66449.18918918919</v>
      </c>
      <c r="AC60" s="40">
        <f t="shared" si="188"/>
        <v>66449.18918918919</v>
      </c>
      <c r="AD60" s="40">
        <f t="shared" si="189"/>
        <v>68740.54054054053</v>
      </c>
      <c r="AE60" s="40">
        <f t="shared" si="190"/>
        <v>71795.67567567567</v>
      </c>
      <c r="AF60" s="40">
        <f t="shared" si="191"/>
        <v>67976.75675675676</v>
      </c>
      <c r="AG60" s="40">
        <f t="shared" si="192"/>
        <v>66449.18918918919</v>
      </c>
      <c r="AH60" s="40">
        <f t="shared" si="193"/>
        <v>62630.270270270266</v>
      </c>
      <c r="AI60" s="40">
        <f t="shared" si="194"/>
        <v>58811.351351351346</v>
      </c>
      <c r="AJ60" s="40">
        <f t="shared" si="195"/>
        <v>57283.78378378378</v>
      </c>
      <c r="AK60" s="40">
        <f t="shared" si="196"/>
        <v>58047.56756756757</v>
      </c>
      <c r="AL60" s="40">
        <f t="shared" si="197"/>
        <v>52701.08108108108</v>
      </c>
      <c r="AM60" s="40">
        <f t="shared" si="198"/>
        <v>45827.02702702703</v>
      </c>
      <c r="AN60" s="40">
        <f t="shared" si="199"/>
        <v>39716.75675675675</v>
      </c>
      <c r="AO60" s="40">
        <f t="shared" si="200"/>
        <v>38952.97297297297</v>
      </c>
      <c r="AP60" s="40">
        <f t="shared" si="201"/>
        <v>35134.05405405405</v>
      </c>
      <c r="AQ60" s="40">
        <f t="shared" si="202"/>
        <v>30551.35135135135</v>
      </c>
      <c r="AR60" s="40">
        <f t="shared" si="203"/>
        <v>27496.216216216213</v>
      </c>
      <c r="AS60" s="40">
        <f t="shared" si="204"/>
        <v>28260</v>
      </c>
      <c r="AT60" s="40">
        <f t="shared" si="205"/>
        <v>26732.43243243243</v>
      </c>
      <c r="AU60" s="40">
        <f t="shared" si="206"/>
        <v>19858.378378378377</v>
      </c>
      <c r="AV60" s="39"/>
      <c r="AW60" s="41"/>
      <c r="AX60" s="41">
        <f t="shared" si="207"/>
        <v>59303.43243243243</v>
      </c>
      <c r="AY60" s="41">
        <f t="shared" si="208"/>
        <v>59303.43243243243</v>
      </c>
      <c r="AZ60" s="41">
        <f t="shared" si="209"/>
        <v>61348.37837837838</v>
      </c>
      <c r="BA60" s="41">
        <f t="shared" si="210"/>
        <v>64074.97297297297</v>
      </c>
      <c r="BB60" s="41">
        <f t="shared" si="211"/>
        <v>60666.72972972973</v>
      </c>
      <c r="BC60" s="41">
        <f t="shared" si="212"/>
        <v>59303.43243243243</v>
      </c>
      <c r="BD60" s="41">
        <f t="shared" si="213"/>
        <v>55895.18918918919</v>
      </c>
      <c r="BE60" s="41">
        <f t="shared" si="214"/>
        <v>52486.94594594595</v>
      </c>
      <c r="BF60" s="41">
        <f t="shared" si="215"/>
        <v>51123.64864864865</v>
      </c>
      <c r="BG60" s="41">
        <f t="shared" si="216"/>
        <v>51805.2972972973</v>
      </c>
      <c r="BH60" s="41">
        <f t="shared" si="217"/>
        <v>47033.75675675675</v>
      </c>
      <c r="BI60" s="41">
        <f t="shared" si="218"/>
        <v>40898.91891891892</v>
      </c>
      <c r="BJ60" s="41">
        <f t="shared" si="219"/>
        <v>35445.72972972973</v>
      </c>
      <c r="BK60" s="41">
        <f t="shared" si="220"/>
        <v>34764.08108108108</v>
      </c>
      <c r="BL60" s="41">
        <f t="shared" si="221"/>
        <v>31355.837837837837</v>
      </c>
      <c r="BM60" s="41">
        <f t="shared" si="222"/>
        <v>27265.945945945947</v>
      </c>
      <c r="BN60" s="41">
        <f t="shared" si="223"/>
        <v>24539.35135135135</v>
      </c>
      <c r="BO60" s="41">
        <f t="shared" si="224"/>
        <v>25221</v>
      </c>
      <c r="BP60" s="41">
        <f t="shared" si="225"/>
        <v>23857.702702702703</v>
      </c>
      <c r="BQ60" s="41">
        <f t="shared" si="226"/>
        <v>17722.864864864863</v>
      </c>
      <c r="BR60" s="46"/>
      <c r="BS60" s="33"/>
      <c r="BT60" s="42">
        <f t="shared" si="227"/>
        <v>265796.75675675675</v>
      </c>
      <c r="BU60" s="42">
        <f t="shared" si="228"/>
        <v>265796.75675675675</v>
      </c>
      <c r="BV60" s="42">
        <f t="shared" si="229"/>
        <v>274962.16216216213</v>
      </c>
      <c r="BW60" s="42">
        <f t="shared" si="230"/>
        <v>287182.70270270266</v>
      </c>
      <c r="BX60" s="42">
        <f t="shared" si="231"/>
        <v>271907.02702702704</v>
      </c>
      <c r="BY60" s="42">
        <f t="shared" si="232"/>
        <v>265796.75675675675</v>
      </c>
      <c r="BZ60" s="42">
        <f t="shared" si="233"/>
        <v>250521.08108108107</v>
      </c>
      <c r="CA60" s="42">
        <f t="shared" si="234"/>
        <v>235245.40540540538</v>
      </c>
      <c r="CB60" s="42">
        <f t="shared" si="235"/>
        <v>229135.13513513512</v>
      </c>
      <c r="CC60" s="42">
        <f t="shared" si="236"/>
        <v>232190.27027027027</v>
      </c>
      <c r="CD60" s="42">
        <f t="shared" si="237"/>
        <v>210804.32432432432</v>
      </c>
      <c r="CE60" s="42">
        <f t="shared" si="238"/>
        <v>183308.1081081081</v>
      </c>
      <c r="CF60" s="42">
        <f t="shared" si="239"/>
        <v>158867.027027027</v>
      </c>
      <c r="CG60" s="42">
        <f t="shared" si="240"/>
        <v>155811.8918918919</v>
      </c>
      <c r="CH60" s="42">
        <f t="shared" si="241"/>
        <v>140536.2162162162</v>
      </c>
      <c r="CI60" s="42">
        <f t="shared" si="242"/>
        <v>122205.4054054054</v>
      </c>
      <c r="CJ60" s="42">
        <f t="shared" si="243"/>
        <v>109984.86486486485</v>
      </c>
      <c r="CK60" s="42">
        <f t="shared" si="244"/>
        <v>113040</v>
      </c>
      <c r="CL60" s="42">
        <f t="shared" si="245"/>
        <v>106929.72972972972</v>
      </c>
      <c r="CM60" s="42">
        <f t="shared" si="246"/>
        <v>79433.5135135135</v>
      </c>
      <c r="CN60" s="46"/>
      <c r="CO60" s="46"/>
      <c r="CP60" s="44">
        <f t="shared" si="247"/>
        <v>237213.72972972973</v>
      </c>
      <c r="CQ60" s="44">
        <f t="shared" si="248"/>
        <v>237213.72972972973</v>
      </c>
      <c r="CR60" s="44">
        <f t="shared" si="249"/>
        <v>245393.51351351352</v>
      </c>
      <c r="CS60" s="44">
        <f t="shared" si="250"/>
        <v>256299.8918918919</v>
      </c>
      <c r="CT60" s="44">
        <f t="shared" si="251"/>
        <v>242666.9189189189</v>
      </c>
      <c r="CU60" s="44">
        <f t="shared" si="252"/>
        <v>237213.72972972973</v>
      </c>
      <c r="CV60" s="44">
        <f t="shared" si="253"/>
        <v>223580.75675675675</v>
      </c>
      <c r="CW60" s="44">
        <f t="shared" si="254"/>
        <v>209947.7837837838</v>
      </c>
      <c r="CX60" s="44">
        <f t="shared" si="255"/>
        <v>204494.5945945946</v>
      </c>
      <c r="CY60" s="44">
        <f t="shared" si="256"/>
        <v>207221.1891891892</v>
      </c>
      <c r="CZ60" s="44">
        <f t="shared" si="257"/>
        <v>188135.027027027</v>
      </c>
      <c r="DA60" s="44">
        <f t="shared" si="258"/>
        <v>163595.67567567568</v>
      </c>
      <c r="DB60" s="44">
        <f t="shared" si="259"/>
        <v>141782.9189189189</v>
      </c>
      <c r="DC60" s="44">
        <f t="shared" si="260"/>
        <v>139056.32432432432</v>
      </c>
      <c r="DD60" s="44">
        <f t="shared" si="261"/>
        <v>125423.35135135135</v>
      </c>
      <c r="DE60" s="44">
        <f t="shared" si="262"/>
        <v>109063.78378378379</v>
      </c>
      <c r="DF60" s="44">
        <f t="shared" si="263"/>
        <v>98157.4054054054</v>
      </c>
      <c r="DG60" s="44">
        <f t="shared" si="264"/>
        <v>100884</v>
      </c>
      <c r="DH60" s="44">
        <f t="shared" si="265"/>
        <v>95430.81081081081</v>
      </c>
      <c r="DI60" s="44">
        <f t="shared" si="266"/>
        <v>70891.45945945945</v>
      </c>
      <c r="DJ60" s="47"/>
    </row>
    <row r="61" spans="1:114" ht="13.5">
      <c r="A61" s="42" t="s">
        <v>116</v>
      </c>
      <c r="B61" s="35" t="s">
        <v>158</v>
      </c>
      <c r="C61" s="42">
        <v>5</v>
      </c>
      <c r="D61" s="35">
        <v>573.5072463768116</v>
      </c>
      <c r="E61" s="35">
        <v>416.95652173913044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42">
        <v>1</v>
      </c>
      <c r="L61" s="42">
        <v>2</v>
      </c>
      <c r="M61" s="39">
        <v>6</v>
      </c>
      <c r="N61" s="39">
        <v>11</v>
      </c>
      <c r="O61" s="39">
        <v>12</v>
      </c>
      <c r="P61" s="39">
        <v>17</v>
      </c>
      <c r="Q61" s="39">
        <v>24</v>
      </c>
      <c r="R61" s="39">
        <v>24</v>
      </c>
      <c r="S61" s="39">
        <v>29</v>
      </c>
      <c r="T61" s="39">
        <v>26</v>
      </c>
      <c r="U61" s="39">
        <v>25</v>
      </c>
      <c r="V61" s="39">
        <v>25</v>
      </c>
      <c r="W61" s="39">
        <v>23</v>
      </c>
      <c r="X61" s="39">
        <v>15</v>
      </c>
      <c r="Y61" s="39">
        <v>23</v>
      </c>
      <c r="Z61" s="35" t="s">
        <v>116</v>
      </c>
      <c r="AA61" s="40"/>
      <c r="AB61" s="40">
        <f t="shared" si="187"/>
        <v>0</v>
      </c>
      <c r="AC61" s="40">
        <f t="shared" si="188"/>
        <v>0</v>
      </c>
      <c r="AD61" s="40">
        <f t="shared" si="189"/>
        <v>0</v>
      </c>
      <c r="AE61" s="40">
        <f t="shared" si="190"/>
        <v>0</v>
      </c>
      <c r="AF61" s="40">
        <f t="shared" si="191"/>
        <v>0</v>
      </c>
      <c r="AG61" s="40">
        <f t="shared" si="192"/>
        <v>573.5072463768116</v>
      </c>
      <c r="AH61" s="40">
        <f t="shared" si="193"/>
        <v>1147.0144927536232</v>
      </c>
      <c r="AI61" s="40">
        <f t="shared" si="194"/>
        <v>3441.04347826087</v>
      </c>
      <c r="AJ61" s="40">
        <f t="shared" si="195"/>
        <v>6308.579710144928</v>
      </c>
      <c r="AK61" s="40">
        <f t="shared" si="196"/>
        <v>6882.08695652174</v>
      </c>
      <c r="AL61" s="40">
        <f t="shared" si="197"/>
        <v>9749.623188405798</v>
      </c>
      <c r="AM61" s="40">
        <f t="shared" si="198"/>
        <v>13764.17391304348</v>
      </c>
      <c r="AN61" s="40">
        <f t="shared" si="199"/>
        <v>13764.17391304348</v>
      </c>
      <c r="AO61" s="40">
        <f t="shared" si="200"/>
        <v>16631.710144927536</v>
      </c>
      <c r="AP61" s="40">
        <f t="shared" si="201"/>
        <v>14911.188405797102</v>
      </c>
      <c r="AQ61" s="40">
        <f t="shared" si="202"/>
        <v>14337.68115942029</v>
      </c>
      <c r="AR61" s="40">
        <f t="shared" si="203"/>
        <v>14337.68115942029</v>
      </c>
      <c r="AS61" s="40">
        <f t="shared" si="204"/>
        <v>13190.666666666668</v>
      </c>
      <c r="AT61" s="40">
        <f t="shared" si="205"/>
        <v>8602.608695652174</v>
      </c>
      <c r="AU61" s="40">
        <f t="shared" si="206"/>
        <v>13190.666666666668</v>
      </c>
      <c r="AV61" s="39"/>
      <c r="AW61" s="41"/>
      <c r="AX61" s="41">
        <f t="shared" si="207"/>
        <v>0</v>
      </c>
      <c r="AY61" s="41">
        <f t="shared" si="208"/>
        <v>0</v>
      </c>
      <c r="AZ61" s="41">
        <f t="shared" si="209"/>
        <v>0</v>
      </c>
      <c r="BA61" s="41">
        <f t="shared" si="210"/>
        <v>0</v>
      </c>
      <c r="BB61" s="41">
        <f t="shared" si="211"/>
        <v>0</v>
      </c>
      <c r="BC61" s="41">
        <f t="shared" si="212"/>
        <v>416.95652173913044</v>
      </c>
      <c r="BD61" s="41">
        <f t="shared" si="213"/>
        <v>833.9130434782609</v>
      </c>
      <c r="BE61" s="41">
        <f t="shared" si="214"/>
        <v>2501.7391304347825</v>
      </c>
      <c r="BF61" s="41">
        <f t="shared" si="215"/>
        <v>4586.521739130435</v>
      </c>
      <c r="BG61" s="41">
        <f t="shared" si="216"/>
        <v>5003.478260869565</v>
      </c>
      <c r="BH61" s="41">
        <f t="shared" si="217"/>
        <v>7088.260869565217</v>
      </c>
      <c r="BI61" s="41">
        <f t="shared" si="218"/>
        <v>10006.95652173913</v>
      </c>
      <c r="BJ61" s="41">
        <f t="shared" si="219"/>
        <v>10006.95652173913</v>
      </c>
      <c r="BK61" s="41">
        <f t="shared" si="220"/>
        <v>12091.739130434782</v>
      </c>
      <c r="BL61" s="41">
        <f t="shared" si="221"/>
        <v>10840.869565217392</v>
      </c>
      <c r="BM61" s="41">
        <f t="shared" si="222"/>
        <v>10423.91304347826</v>
      </c>
      <c r="BN61" s="41">
        <f t="shared" si="223"/>
        <v>10423.91304347826</v>
      </c>
      <c r="BO61" s="41">
        <f t="shared" si="224"/>
        <v>9590</v>
      </c>
      <c r="BP61" s="41">
        <f t="shared" si="225"/>
        <v>6254.347826086957</v>
      </c>
      <c r="BQ61" s="41">
        <f t="shared" si="226"/>
        <v>9590</v>
      </c>
      <c r="BR61" s="46"/>
      <c r="BS61" s="33"/>
      <c r="BT61" s="42">
        <f t="shared" si="227"/>
        <v>0</v>
      </c>
      <c r="BU61" s="42">
        <f t="shared" si="228"/>
        <v>0</v>
      </c>
      <c r="BV61" s="42">
        <f t="shared" si="229"/>
        <v>0</v>
      </c>
      <c r="BW61" s="42">
        <f t="shared" si="230"/>
        <v>0</v>
      </c>
      <c r="BX61" s="42">
        <f t="shared" si="231"/>
        <v>0</v>
      </c>
      <c r="BY61" s="42">
        <f t="shared" si="232"/>
        <v>2867.536231884058</v>
      </c>
      <c r="BZ61" s="42">
        <f t="shared" si="233"/>
        <v>5735.072463768116</v>
      </c>
      <c r="CA61" s="42">
        <f t="shared" si="234"/>
        <v>17205.21739130435</v>
      </c>
      <c r="CB61" s="42">
        <f t="shared" si="235"/>
        <v>31542.89855072464</v>
      </c>
      <c r="CC61" s="42">
        <f t="shared" si="236"/>
        <v>34410.4347826087</v>
      </c>
      <c r="CD61" s="42">
        <f t="shared" si="237"/>
        <v>48748.11594202899</v>
      </c>
      <c r="CE61" s="42">
        <f t="shared" si="238"/>
        <v>68820.8695652174</v>
      </c>
      <c r="CF61" s="42">
        <f t="shared" si="239"/>
        <v>68820.8695652174</v>
      </c>
      <c r="CG61" s="42">
        <f t="shared" si="240"/>
        <v>83158.55072463768</v>
      </c>
      <c r="CH61" s="42">
        <f t="shared" si="241"/>
        <v>74555.9420289855</v>
      </c>
      <c r="CI61" s="42">
        <f t="shared" si="242"/>
        <v>71688.40579710146</v>
      </c>
      <c r="CJ61" s="42">
        <f t="shared" si="243"/>
        <v>71688.40579710146</v>
      </c>
      <c r="CK61" s="42">
        <f t="shared" si="244"/>
        <v>65953.33333333334</v>
      </c>
      <c r="CL61" s="42">
        <f t="shared" si="245"/>
        <v>43013.04347826087</v>
      </c>
      <c r="CM61" s="42">
        <f t="shared" si="246"/>
        <v>65953.33333333334</v>
      </c>
      <c r="CN61" s="46"/>
      <c r="CO61" s="46"/>
      <c r="CP61" s="44">
        <f t="shared" si="247"/>
        <v>0</v>
      </c>
      <c r="CQ61" s="44">
        <f t="shared" si="248"/>
        <v>0</v>
      </c>
      <c r="CR61" s="44">
        <f t="shared" si="249"/>
        <v>0</v>
      </c>
      <c r="CS61" s="44">
        <f t="shared" si="250"/>
        <v>0</v>
      </c>
      <c r="CT61" s="44">
        <f t="shared" si="251"/>
        <v>0</v>
      </c>
      <c r="CU61" s="44">
        <f t="shared" si="252"/>
        <v>2084.782608695652</v>
      </c>
      <c r="CV61" s="44">
        <f t="shared" si="253"/>
        <v>4169.565217391304</v>
      </c>
      <c r="CW61" s="44">
        <f t="shared" si="254"/>
        <v>12508.695652173912</v>
      </c>
      <c r="CX61" s="44">
        <f t="shared" si="255"/>
        <v>22932.608695652176</v>
      </c>
      <c r="CY61" s="44">
        <f t="shared" si="256"/>
        <v>25017.391304347824</v>
      </c>
      <c r="CZ61" s="44">
        <f t="shared" si="257"/>
        <v>35441.30434782609</v>
      </c>
      <c r="DA61" s="44">
        <f t="shared" si="258"/>
        <v>50034.78260869565</v>
      </c>
      <c r="DB61" s="44">
        <f t="shared" si="259"/>
        <v>50034.78260869565</v>
      </c>
      <c r="DC61" s="44">
        <f t="shared" si="260"/>
        <v>60458.69565217391</v>
      </c>
      <c r="DD61" s="44">
        <f t="shared" si="261"/>
        <v>54204.34782608696</v>
      </c>
      <c r="DE61" s="44">
        <f t="shared" si="262"/>
        <v>52119.5652173913</v>
      </c>
      <c r="DF61" s="44">
        <f t="shared" si="263"/>
        <v>52119.5652173913</v>
      </c>
      <c r="DG61" s="44">
        <f t="shared" si="264"/>
        <v>47950</v>
      </c>
      <c r="DH61" s="44">
        <f t="shared" si="265"/>
        <v>31271.739130434784</v>
      </c>
      <c r="DI61" s="44">
        <f t="shared" si="266"/>
        <v>47950</v>
      </c>
      <c r="DJ61" s="47"/>
    </row>
    <row r="62" spans="1:114" ht="13.5">
      <c r="A62" s="42" t="s">
        <v>77</v>
      </c>
      <c r="B62" s="35" t="s">
        <v>158</v>
      </c>
      <c r="C62" s="42">
        <v>5</v>
      </c>
      <c r="D62" s="35">
        <v>720.453488372093</v>
      </c>
      <c r="E62" s="35">
        <v>549.9476744186046</v>
      </c>
      <c r="F62" s="39">
        <v>250</v>
      </c>
      <c r="G62" s="39">
        <v>279</v>
      </c>
      <c r="H62" s="39">
        <v>355</v>
      </c>
      <c r="I62" s="39">
        <v>336</v>
      </c>
      <c r="J62" s="39">
        <v>329</v>
      </c>
      <c r="K62" s="42">
        <v>328</v>
      </c>
      <c r="L62" s="42">
        <v>321</v>
      </c>
      <c r="M62" s="39">
        <v>304</v>
      </c>
      <c r="N62" s="39">
        <v>280</v>
      </c>
      <c r="O62" s="39">
        <v>269</v>
      </c>
      <c r="P62" s="39">
        <v>229</v>
      </c>
      <c r="Q62" s="39">
        <v>243</v>
      </c>
      <c r="R62" s="39">
        <v>230</v>
      </c>
      <c r="S62" s="39">
        <v>206</v>
      </c>
      <c r="T62" s="39">
        <v>189</v>
      </c>
      <c r="U62" s="39">
        <v>167</v>
      </c>
      <c r="V62" s="39">
        <v>162</v>
      </c>
      <c r="W62" s="39">
        <v>177</v>
      </c>
      <c r="X62" s="39">
        <v>150</v>
      </c>
      <c r="Y62" s="39">
        <v>120</v>
      </c>
      <c r="Z62" s="35" t="s">
        <v>77</v>
      </c>
      <c r="AA62" s="40"/>
      <c r="AB62" s="40">
        <f t="shared" si="187"/>
        <v>180113.37209302327</v>
      </c>
      <c r="AC62" s="40">
        <f t="shared" si="188"/>
        <v>201006.52325581395</v>
      </c>
      <c r="AD62" s="40">
        <f t="shared" si="189"/>
        <v>255760.98837209304</v>
      </c>
      <c r="AE62" s="40">
        <f t="shared" si="190"/>
        <v>242072.37209302327</v>
      </c>
      <c r="AF62" s="40">
        <f t="shared" si="191"/>
        <v>237029.1976744186</v>
      </c>
      <c r="AG62" s="40">
        <f t="shared" si="192"/>
        <v>236308.7441860465</v>
      </c>
      <c r="AH62" s="40">
        <f t="shared" si="193"/>
        <v>231265.56976744186</v>
      </c>
      <c r="AI62" s="40">
        <f t="shared" si="194"/>
        <v>219017.86046511628</v>
      </c>
      <c r="AJ62" s="40">
        <f t="shared" si="195"/>
        <v>201726.97674418605</v>
      </c>
      <c r="AK62" s="40">
        <f t="shared" si="196"/>
        <v>193801.98837209304</v>
      </c>
      <c r="AL62" s="40">
        <f t="shared" si="197"/>
        <v>164983.8488372093</v>
      </c>
      <c r="AM62" s="40">
        <f t="shared" si="198"/>
        <v>175070.1976744186</v>
      </c>
      <c r="AN62" s="40">
        <f t="shared" si="199"/>
        <v>165704.3023255814</v>
      </c>
      <c r="AO62" s="40">
        <f t="shared" si="200"/>
        <v>148413.41860465117</v>
      </c>
      <c r="AP62" s="40">
        <f t="shared" si="201"/>
        <v>136165.7093023256</v>
      </c>
      <c r="AQ62" s="40">
        <f t="shared" si="202"/>
        <v>120315.73255813954</v>
      </c>
      <c r="AR62" s="40">
        <f t="shared" si="203"/>
        <v>116713.46511627907</v>
      </c>
      <c r="AS62" s="40">
        <f t="shared" si="204"/>
        <v>127520.26744186047</v>
      </c>
      <c r="AT62" s="40">
        <f t="shared" si="205"/>
        <v>108068.02325581395</v>
      </c>
      <c r="AU62" s="40">
        <f t="shared" si="206"/>
        <v>86454.41860465116</v>
      </c>
      <c r="AV62" s="39"/>
      <c r="AW62" s="41"/>
      <c r="AX62" s="41">
        <f t="shared" si="207"/>
        <v>137486.91860465115</v>
      </c>
      <c r="AY62" s="41">
        <f t="shared" si="208"/>
        <v>153435.4011627907</v>
      </c>
      <c r="AZ62" s="41">
        <f t="shared" si="209"/>
        <v>195231.42441860464</v>
      </c>
      <c r="BA62" s="41">
        <f t="shared" si="210"/>
        <v>184782.41860465115</v>
      </c>
      <c r="BB62" s="41">
        <f t="shared" si="211"/>
        <v>180932.78488372092</v>
      </c>
      <c r="BC62" s="41">
        <f t="shared" si="212"/>
        <v>180382.83720930232</v>
      </c>
      <c r="BD62" s="41">
        <f t="shared" si="213"/>
        <v>176533.2034883721</v>
      </c>
      <c r="BE62" s="41">
        <f t="shared" si="214"/>
        <v>167184.0930232558</v>
      </c>
      <c r="BF62" s="41">
        <f t="shared" si="215"/>
        <v>153985.34883720928</v>
      </c>
      <c r="BG62" s="41">
        <f t="shared" si="216"/>
        <v>147935.92441860464</v>
      </c>
      <c r="BH62" s="41">
        <f t="shared" si="217"/>
        <v>125938.01744186046</v>
      </c>
      <c r="BI62" s="41">
        <f t="shared" si="218"/>
        <v>133637.28488372092</v>
      </c>
      <c r="BJ62" s="41">
        <f t="shared" si="219"/>
        <v>126487.96511627905</v>
      </c>
      <c r="BK62" s="41">
        <f t="shared" si="220"/>
        <v>113289.22093023255</v>
      </c>
      <c r="BL62" s="41">
        <f t="shared" si="221"/>
        <v>103940.11046511628</v>
      </c>
      <c r="BM62" s="41">
        <f t="shared" si="222"/>
        <v>91841.26162790696</v>
      </c>
      <c r="BN62" s="41">
        <f t="shared" si="223"/>
        <v>89091.52325581394</v>
      </c>
      <c r="BO62" s="41">
        <f t="shared" si="224"/>
        <v>97340.73837209301</v>
      </c>
      <c r="BP62" s="41">
        <f t="shared" si="225"/>
        <v>82492.15116279069</v>
      </c>
      <c r="BQ62" s="41">
        <f t="shared" si="226"/>
        <v>65993.72093023255</v>
      </c>
      <c r="BR62" s="46"/>
      <c r="BS62" s="33"/>
      <c r="BT62" s="42">
        <f t="shared" si="227"/>
        <v>900566.8604651163</v>
      </c>
      <c r="BU62" s="42">
        <f t="shared" si="228"/>
        <v>1005032.6162790698</v>
      </c>
      <c r="BV62" s="42">
        <f t="shared" si="229"/>
        <v>1278804.941860465</v>
      </c>
      <c r="BW62" s="42">
        <f t="shared" si="230"/>
        <v>1210361.8604651163</v>
      </c>
      <c r="BX62" s="42">
        <f t="shared" si="231"/>
        <v>1185145.988372093</v>
      </c>
      <c r="BY62" s="42">
        <f t="shared" si="232"/>
        <v>1181543.7209302324</v>
      </c>
      <c r="BZ62" s="42">
        <f t="shared" si="233"/>
        <v>1156327.8488372094</v>
      </c>
      <c r="CA62" s="42">
        <f t="shared" si="234"/>
        <v>1095089.3023255814</v>
      </c>
      <c r="CB62" s="42">
        <f t="shared" si="235"/>
        <v>1008634.8837209302</v>
      </c>
      <c r="CC62" s="42">
        <f t="shared" si="236"/>
        <v>969009.9418604652</v>
      </c>
      <c r="CD62" s="42">
        <f t="shared" si="237"/>
        <v>824919.2441860465</v>
      </c>
      <c r="CE62" s="42">
        <f t="shared" si="238"/>
        <v>875350.988372093</v>
      </c>
      <c r="CF62" s="42">
        <f t="shared" si="239"/>
        <v>828521.511627907</v>
      </c>
      <c r="CG62" s="42">
        <f t="shared" si="240"/>
        <v>742067.0930232559</v>
      </c>
      <c r="CH62" s="42">
        <f t="shared" si="241"/>
        <v>680828.546511628</v>
      </c>
      <c r="CI62" s="42">
        <f t="shared" si="242"/>
        <v>601578.6627906978</v>
      </c>
      <c r="CJ62" s="42">
        <f t="shared" si="243"/>
        <v>583567.3255813953</v>
      </c>
      <c r="CK62" s="42">
        <f t="shared" si="244"/>
        <v>637601.3372093023</v>
      </c>
      <c r="CL62" s="42">
        <f t="shared" si="245"/>
        <v>540340.1162790698</v>
      </c>
      <c r="CM62" s="42">
        <f t="shared" si="246"/>
        <v>432272.0930232558</v>
      </c>
      <c r="CN62" s="46"/>
      <c r="CO62" s="46"/>
      <c r="CP62" s="44">
        <f t="shared" si="247"/>
        <v>687434.5930232557</v>
      </c>
      <c r="CQ62" s="44">
        <f t="shared" si="248"/>
        <v>767177.0058139535</v>
      </c>
      <c r="CR62" s="44">
        <f t="shared" si="249"/>
        <v>976157.1220930233</v>
      </c>
      <c r="CS62" s="44">
        <f t="shared" si="250"/>
        <v>923912.0930232557</v>
      </c>
      <c r="CT62" s="44">
        <f t="shared" si="251"/>
        <v>904663.9244186046</v>
      </c>
      <c r="CU62" s="44">
        <f t="shared" si="252"/>
        <v>901914.1860465116</v>
      </c>
      <c r="CV62" s="44">
        <f t="shared" si="253"/>
        <v>882666.0174418604</v>
      </c>
      <c r="CW62" s="44">
        <f t="shared" si="254"/>
        <v>835920.465116279</v>
      </c>
      <c r="CX62" s="44">
        <f t="shared" si="255"/>
        <v>769926.7441860464</v>
      </c>
      <c r="CY62" s="44">
        <f t="shared" si="256"/>
        <v>739679.6220930233</v>
      </c>
      <c r="CZ62" s="44">
        <f t="shared" si="257"/>
        <v>629690.0872093022</v>
      </c>
      <c r="DA62" s="44">
        <f t="shared" si="258"/>
        <v>668186.4244186046</v>
      </c>
      <c r="DB62" s="44">
        <f t="shared" si="259"/>
        <v>632439.8255813953</v>
      </c>
      <c r="DC62" s="44">
        <f t="shared" si="260"/>
        <v>566446.1046511628</v>
      </c>
      <c r="DD62" s="44">
        <f t="shared" si="261"/>
        <v>519700.5523255814</v>
      </c>
      <c r="DE62" s="44">
        <f t="shared" si="262"/>
        <v>459206.3081395348</v>
      </c>
      <c r="DF62" s="44">
        <f t="shared" si="263"/>
        <v>445457.6162790697</v>
      </c>
      <c r="DG62" s="44">
        <f t="shared" si="264"/>
        <v>486703.69186046504</v>
      </c>
      <c r="DH62" s="44">
        <f t="shared" si="265"/>
        <v>412460.75581395347</v>
      </c>
      <c r="DI62" s="44">
        <f t="shared" si="266"/>
        <v>329968.60465116275</v>
      </c>
      <c r="DJ62" s="47"/>
    </row>
    <row r="63" spans="1:114" ht="13.5">
      <c r="A63" s="42" t="s">
        <v>236</v>
      </c>
      <c r="B63" s="35" t="s">
        <v>158</v>
      </c>
      <c r="C63" s="42">
        <v>5</v>
      </c>
      <c r="D63" s="35">
        <v>2270.157894736842</v>
      </c>
      <c r="E63" s="35">
        <v>470.4736842105263</v>
      </c>
      <c r="F63" s="39">
        <v>63</v>
      </c>
      <c r="G63" s="39">
        <v>60</v>
      </c>
      <c r="H63" s="39">
        <v>65</v>
      </c>
      <c r="I63" s="39">
        <v>56</v>
      </c>
      <c r="J63" s="39">
        <v>51</v>
      </c>
      <c r="K63" s="42">
        <v>52</v>
      </c>
      <c r="L63" s="42">
        <v>49</v>
      </c>
      <c r="M63" s="39">
        <v>52</v>
      </c>
      <c r="N63" s="39">
        <v>44</v>
      </c>
      <c r="O63" s="39">
        <v>36</v>
      </c>
      <c r="P63" s="39">
        <v>28</v>
      </c>
      <c r="Q63" s="39">
        <v>28</v>
      </c>
      <c r="R63" s="39">
        <v>32</v>
      </c>
      <c r="S63" s="39">
        <v>31</v>
      </c>
      <c r="T63" s="39">
        <v>29</v>
      </c>
      <c r="U63" s="39">
        <v>27</v>
      </c>
      <c r="V63" s="39">
        <v>26</v>
      </c>
      <c r="W63" s="39">
        <v>28</v>
      </c>
      <c r="X63" s="39">
        <v>29</v>
      </c>
      <c r="Y63" s="39">
        <v>22</v>
      </c>
      <c r="Z63" s="35" t="s">
        <v>98</v>
      </c>
      <c r="AA63" s="40"/>
      <c r="AB63" s="40">
        <f t="shared" si="187"/>
        <v>143019.94736842104</v>
      </c>
      <c r="AC63" s="40">
        <f t="shared" si="188"/>
        <v>136209.47368421053</v>
      </c>
      <c r="AD63" s="40">
        <f t="shared" si="189"/>
        <v>147560.26315789475</v>
      </c>
      <c r="AE63" s="40">
        <f t="shared" si="190"/>
        <v>127128.84210526316</v>
      </c>
      <c r="AF63" s="40">
        <f t="shared" si="191"/>
        <v>115778.05263157895</v>
      </c>
      <c r="AG63" s="40">
        <f t="shared" si="192"/>
        <v>118048.21052631579</v>
      </c>
      <c r="AH63" s="40">
        <f t="shared" si="193"/>
        <v>111237.73684210527</v>
      </c>
      <c r="AI63" s="40">
        <f t="shared" si="194"/>
        <v>118048.21052631579</v>
      </c>
      <c r="AJ63" s="40">
        <f t="shared" si="195"/>
        <v>99886.94736842105</v>
      </c>
      <c r="AK63" s="40">
        <f t="shared" si="196"/>
        <v>81725.68421052632</v>
      </c>
      <c r="AL63" s="40">
        <f t="shared" si="197"/>
        <v>63564.42105263158</v>
      </c>
      <c r="AM63" s="40">
        <f t="shared" si="198"/>
        <v>63564.42105263158</v>
      </c>
      <c r="AN63" s="40">
        <f t="shared" si="199"/>
        <v>72645.05263157895</v>
      </c>
      <c r="AO63" s="40">
        <f t="shared" si="200"/>
        <v>70374.8947368421</v>
      </c>
      <c r="AP63" s="40">
        <f t="shared" si="201"/>
        <v>65834.57894736843</v>
      </c>
      <c r="AQ63" s="40">
        <f t="shared" si="202"/>
        <v>61294.26315789473</v>
      </c>
      <c r="AR63" s="40">
        <f t="shared" si="203"/>
        <v>59024.10526315789</v>
      </c>
      <c r="AS63" s="40">
        <f t="shared" si="204"/>
        <v>63564.42105263158</v>
      </c>
      <c r="AT63" s="40">
        <f t="shared" si="205"/>
        <v>65834.57894736843</v>
      </c>
      <c r="AU63" s="40">
        <f t="shared" si="206"/>
        <v>49943.47368421053</v>
      </c>
      <c r="AV63" s="39"/>
      <c r="AW63" s="41"/>
      <c r="AX63" s="41">
        <f t="shared" si="207"/>
        <v>29639.842105263157</v>
      </c>
      <c r="AY63" s="41">
        <f t="shared" si="208"/>
        <v>28228.421052631576</v>
      </c>
      <c r="AZ63" s="41">
        <f t="shared" si="209"/>
        <v>30580.78947368421</v>
      </c>
      <c r="BA63" s="41">
        <f t="shared" si="210"/>
        <v>26346.526315789473</v>
      </c>
      <c r="BB63" s="41">
        <f t="shared" si="211"/>
        <v>23994.15789473684</v>
      </c>
      <c r="BC63" s="41">
        <f t="shared" si="212"/>
        <v>24464.631578947367</v>
      </c>
      <c r="BD63" s="41">
        <f t="shared" si="213"/>
        <v>23053.21052631579</v>
      </c>
      <c r="BE63" s="41">
        <f t="shared" si="214"/>
        <v>24464.631578947367</v>
      </c>
      <c r="BF63" s="41">
        <f t="shared" si="215"/>
        <v>20700.842105263157</v>
      </c>
      <c r="BG63" s="41">
        <f t="shared" si="216"/>
        <v>16937.052631578947</v>
      </c>
      <c r="BH63" s="41">
        <f t="shared" si="217"/>
        <v>13173.263157894737</v>
      </c>
      <c r="BI63" s="41">
        <f t="shared" si="218"/>
        <v>13173.263157894737</v>
      </c>
      <c r="BJ63" s="41">
        <f t="shared" si="219"/>
        <v>15055.157894736842</v>
      </c>
      <c r="BK63" s="41">
        <f t="shared" si="220"/>
        <v>14584.684210526315</v>
      </c>
      <c r="BL63" s="41">
        <f t="shared" si="221"/>
        <v>13643.736842105263</v>
      </c>
      <c r="BM63" s="41">
        <f t="shared" si="222"/>
        <v>12702.78947368421</v>
      </c>
      <c r="BN63" s="41">
        <f t="shared" si="223"/>
        <v>12232.315789473683</v>
      </c>
      <c r="BO63" s="41">
        <f t="shared" si="224"/>
        <v>13173.263157894737</v>
      </c>
      <c r="BP63" s="41">
        <f t="shared" si="225"/>
        <v>13643.736842105263</v>
      </c>
      <c r="BQ63" s="41">
        <f t="shared" si="226"/>
        <v>10350.421052631578</v>
      </c>
      <c r="BR63" s="46"/>
      <c r="BS63" s="33"/>
      <c r="BT63" s="42">
        <f t="shared" si="227"/>
        <v>715099.7368421052</v>
      </c>
      <c r="BU63" s="42">
        <f t="shared" si="228"/>
        <v>681047.3684210527</v>
      </c>
      <c r="BV63" s="42">
        <f t="shared" si="229"/>
        <v>737801.3157894737</v>
      </c>
      <c r="BW63" s="42">
        <f t="shared" si="230"/>
        <v>635644.2105263158</v>
      </c>
      <c r="BX63" s="42">
        <f t="shared" si="231"/>
        <v>578890.2631578947</v>
      </c>
      <c r="BY63" s="42">
        <f t="shared" si="232"/>
        <v>590241.0526315789</v>
      </c>
      <c r="BZ63" s="42">
        <f t="shared" si="233"/>
        <v>556188.6842105263</v>
      </c>
      <c r="CA63" s="42">
        <f t="shared" si="234"/>
        <v>590241.0526315789</v>
      </c>
      <c r="CB63" s="42">
        <f t="shared" si="235"/>
        <v>499434.7368421053</v>
      </c>
      <c r="CC63" s="42">
        <f t="shared" si="236"/>
        <v>408628.4210526316</v>
      </c>
      <c r="CD63" s="42">
        <f t="shared" si="237"/>
        <v>317822.1052631579</v>
      </c>
      <c r="CE63" s="42">
        <f t="shared" si="238"/>
        <v>317822.1052631579</v>
      </c>
      <c r="CF63" s="42">
        <f t="shared" si="239"/>
        <v>363225.2631578947</v>
      </c>
      <c r="CG63" s="42">
        <f t="shared" si="240"/>
        <v>351874.47368421056</v>
      </c>
      <c r="CH63" s="42">
        <f t="shared" si="241"/>
        <v>329172.89473684214</v>
      </c>
      <c r="CI63" s="42">
        <f t="shared" si="242"/>
        <v>306471.31578947365</v>
      </c>
      <c r="CJ63" s="42">
        <f t="shared" si="243"/>
        <v>295120.52631578944</v>
      </c>
      <c r="CK63" s="42">
        <f t="shared" si="244"/>
        <v>317822.1052631579</v>
      </c>
      <c r="CL63" s="42">
        <f t="shared" si="245"/>
        <v>329172.89473684214</v>
      </c>
      <c r="CM63" s="42">
        <f t="shared" si="246"/>
        <v>249717.36842105264</v>
      </c>
      <c r="CN63" s="46"/>
      <c r="CO63" s="46"/>
      <c r="CP63" s="44">
        <f t="shared" si="247"/>
        <v>148199.2105263158</v>
      </c>
      <c r="CQ63" s="44">
        <f t="shared" si="248"/>
        <v>141142.1052631579</v>
      </c>
      <c r="CR63" s="44">
        <f t="shared" si="249"/>
        <v>152903.94736842104</v>
      </c>
      <c r="CS63" s="44">
        <f t="shared" si="250"/>
        <v>131732.63157894736</v>
      </c>
      <c r="CT63" s="44">
        <f t="shared" si="251"/>
        <v>119970.7894736842</v>
      </c>
      <c r="CU63" s="44">
        <f t="shared" si="252"/>
        <v>122323.15789473683</v>
      </c>
      <c r="CV63" s="44">
        <f t="shared" si="253"/>
        <v>115266.05263157895</v>
      </c>
      <c r="CW63" s="44">
        <f t="shared" si="254"/>
        <v>122323.15789473683</v>
      </c>
      <c r="CX63" s="44">
        <f t="shared" si="255"/>
        <v>103504.21052631579</v>
      </c>
      <c r="CY63" s="44">
        <f t="shared" si="256"/>
        <v>84685.26315789473</v>
      </c>
      <c r="CZ63" s="44">
        <f t="shared" si="257"/>
        <v>65866.31578947368</v>
      </c>
      <c r="DA63" s="44">
        <f t="shared" si="258"/>
        <v>65866.31578947368</v>
      </c>
      <c r="DB63" s="44">
        <f t="shared" si="259"/>
        <v>75275.78947368421</v>
      </c>
      <c r="DC63" s="44">
        <f t="shared" si="260"/>
        <v>72923.42105263157</v>
      </c>
      <c r="DD63" s="44">
        <f t="shared" si="261"/>
        <v>68218.68421052632</v>
      </c>
      <c r="DE63" s="44">
        <f t="shared" si="262"/>
        <v>63513.94736842105</v>
      </c>
      <c r="DF63" s="44">
        <f t="shared" si="263"/>
        <v>61161.57894736841</v>
      </c>
      <c r="DG63" s="44">
        <f t="shared" si="264"/>
        <v>65866.31578947368</v>
      </c>
      <c r="DH63" s="44">
        <f t="shared" si="265"/>
        <v>68218.68421052632</v>
      </c>
      <c r="DI63" s="44">
        <f t="shared" si="266"/>
        <v>51752.10526315789</v>
      </c>
      <c r="DJ63" s="47"/>
    </row>
    <row r="64" spans="1:114" ht="13.5">
      <c r="A64" s="42" t="s">
        <v>99</v>
      </c>
      <c r="B64" s="35" t="s">
        <v>158</v>
      </c>
      <c r="C64" s="42">
        <v>5</v>
      </c>
      <c r="D64" s="35">
        <v>2270.157894736842</v>
      </c>
      <c r="E64" s="35">
        <v>470.4736842105263</v>
      </c>
      <c r="F64" s="39">
        <v>12</v>
      </c>
      <c r="G64" s="39">
        <v>11</v>
      </c>
      <c r="H64" s="39">
        <v>9</v>
      </c>
      <c r="I64" s="39">
        <v>6</v>
      </c>
      <c r="J64" s="39">
        <v>5</v>
      </c>
      <c r="K64" s="42">
        <v>0</v>
      </c>
      <c r="L64" s="42">
        <v>0</v>
      </c>
      <c r="M64" s="39">
        <v>0</v>
      </c>
      <c r="N64" s="39">
        <v>0</v>
      </c>
      <c r="O64" s="39">
        <v>0</v>
      </c>
      <c r="P64" s="39">
        <v>0</v>
      </c>
      <c r="Q64" s="39">
        <v>0</v>
      </c>
      <c r="R64" s="39">
        <v>0</v>
      </c>
      <c r="S64" s="39">
        <v>0</v>
      </c>
      <c r="T64" s="39">
        <v>0</v>
      </c>
      <c r="U64" s="39">
        <v>0</v>
      </c>
      <c r="V64" s="39">
        <v>0</v>
      </c>
      <c r="W64" s="39">
        <v>0</v>
      </c>
      <c r="X64" s="39">
        <v>0</v>
      </c>
      <c r="Y64" s="39">
        <v>0</v>
      </c>
      <c r="Z64" s="35" t="s">
        <v>99</v>
      </c>
      <c r="AA64" s="40"/>
      <c r="AB64" s="40">
        <f t="shared" si="187"/>
        <v>27241.894736842107</v>
      </c>
      <c r="AC64" s="40">
        <f t="shared" si="188"/>
        <v>24971.736842105263</v>
      </c>
      <c r="AD64" s="40">
        <f t="shared" si="189"/>
        <v>20431.42105263158</v>
      </c>
      <c r="AE64" s="40">
        <f t="shared" si="190"/>
        <v>13620.947368421053</v>
      </c>
      <c r="AF64" s="40">
        <f t="shared" si="191"/>
        <v>11350.78947368421</v>
      </c>
      <c r="AG64" s="40">
        <f t="shared" si="192"/>
        <v>0</v>
      </c>
      <c r="AH64" s="40">
        <f t="shared" si="193"/>
        <v>0</v>
      </c>
      <c r="AI64" s="40">
        <f t="shared" si="194"/>
        <v>0</v>
      </c>
      <c r="AJ64" s="40">
        <f t="shared" si="195"/>
        <v>0</v>
      </c>
      <c r="AK64" s="40">
        <f t="shared" si="196"/>
        <v>0</v>
      </c>
      <c r="AL64" s="40">
        <f t="shared" si="197"/>
        <v>0</v>
      </c>
      <c r="AM64" s="40">
        <f t="shared" si="198"/>
        <v>0</v>
      </c>
      <c r="AN64" s="40">
        <f t="shared" si="199"/>
        <v>0</v>
      </c>
      <c r="AO64" s="40">
        <f t="shared" si="200"/>
        <v>0</v>
      </c>
      <c r="AP64" s="40">
        <f t="shared" si="201"/>
        <v>0</v>
      </c>
      <c r="AQ64" s="40">
        <f t="shared" si="202"/>
        <v>0</v>
      </c>
      <c r="AR64" s="40">
        <f t="shared" si="203"/>
        <v>0</v>
      </c>
      <c r="AS64" s="40">
        <f t="shared" si="204"/>
        <v>0</v>
      </c>
      <c r="AT64" s="40">
        <f t="shared" si="205"/>
        <v>0</v>
      </c>
      <c r="AU64" s="40">
        <f t="shared" si="206"/>
        <v>0</v>
      </c>
      <c r="AV64" s="39"/>
      <c r="AW64" s="41"/>
      <c r="AX64" s="41">
        <f t="shared" si="207"/>
        <v>5645.684210526316</v>
      </c>
      <c r="AY64" s="41">
        <f t="shared" si="208"/>
        <v>5175.210526315789</v>
      </c>
      <c r="AZ64" s="41">
        <f t="shared" si="209"/>
        <v>4234.263157894737</v>
      </c>
      <c r="BA64" s="41">
        <f t="shared" si="210"/>
        <v>2822.842105263158</v>
      </c>
      <c r="BB64" s="41">
        <f t="shared" si="211"/>
        <v>2352.3684210526317</v>
      </c>
      <c r="BC64" s="41">
        <f t="shared" si="212"/>
        <v>0</v>
      </c>
      <c r="BD64" s="41">
        <f t="shared" si="213"/>
        <v>0</v>
      </c>
      <c r="BE64" s="41">
        <f t="shared" si="214"/>
        <v>0</v>
      </c>
      <c r="BF64" s="41">
        <f t="shared" si="215"/>
        <v>0</v>
      </c>
      <c r="BG64" s="41">
        <f t="shared" si="216"/>
        <v>0</v>
      </c>
      <c r="BH64" s="41">
        <f t="shared" si="217"/>
        <v>0</v>
      </c>
      <c r="BI64" s="41">
        <f t="shared" si="218"/>
        <v>0</v>
      </c>
      <c r="BJ64" s="41">
        <f t="shared" si="219"/>
        <v>0</v>
      </c>
      <c r="BK64" s="41">
        <f t="shared" si="220"/>
        <v>0</v>
      </c>
      <c r="BL64" s="41">
        <f t="shared" si="221"/>
        <v>0</v>
      </c>
      <c r="BM64" s="41">
        <f t="shared" si="222"/>
        <v>0</v>
      </c>
      <c r="BN64" s="41">
        <f t="shared" si="223"/>
        <v>0</v>
      </c>
      <c r="BO64" s="41">
        <f t="shared" si="224"/>
        <v>0</v>
      </c>
      <c r="BP64" s="41">
        <f t="shared" si="225"/>
        <v>0</v>
      </c>
      <c r="BQ64" s="41">
        <f t="shared" si="226"/>
        <v>0</v>
      </c>
      <c r="BR64" s="46"/>
      <c r="BS64" s="33"/>
      <c r="BT64" s="42">
        <f t="shared" si="227"/>
        <v>136209.47368421053</v>
      </c>
      <c r="BU64" s="42">
        <f t="shared" si="228"/>
        <v>124858.68421052632</v>
      </c>
      <c r="BV64" s="42">
        <f t="shared" si="229"/>
        <v>102157.1052631579</v>
      </c>
      <c r="BW64" s="42">
        <f t="shared" si="230"/>
        <v>68104.73684210527</v>
      </c>
      <c r="BX64" s="42">
        <f t="shared" si="231"/>
        <v>56753.94736842105</v>
      </c>
      <c r="BY64" s="42">
        <f t="shared" si="232"/>
        <v>0</v>
      </c>
      <c r="BZ64" s="42">
        <f t="shared" si="233"/>
        <v>0</v>
      </c>
      <c r="CA64" s="42">
        <f t="shared" si="234"/>
        <v>0</v>
      </c>
      <c r="CB64" s="42">
        <f t="shared" si="235"/>
        <v>0</v>
      </c>
      <c r="CC64" s="42">
        <f t="shared" si="236"/>
        <v>0</v>
      </c>
      <c r="CD64" s="42">
        <f t="shared" si="237"/>
        <v>0</v>
      </c>
      <c r="CE64" s="42">
        <f t="shared" si="238"/>
        <v>0</v>
      </c>
      <c r="CF64" s="42">
        <f t="shared" si="239"/>
        <v>0</v>
      </c>
      <c r="CG64" s="42">
        <f t="shared" si="240"/>
        <v>0</v>
      </c>
      <c r="CH64" s="42">
        <f t="shared" si="241"/>
        <v>0</v>
      </c>
      <c r="CI64" s="42">
        <f t="shared" si="242"/>
        <v>0</v>
      </c>
      <c r="CJ64" s="42">
        <f t="shared" si="243"/>
        <v>0</v>
      </c>
      <c r="CK64" s="42">
        <f t="shared" si="244"/>
        <v>0</v>
      </c>
      <c r="CL64" s="42">
        <f t="shared" si="245"/>
        <v>0</v>
      </c>
      <c r="CM64" s="42">
        <f t="shared" si="246"/>
        <v>0</v>
      </c>
      <c r="CN64" s="46"/>
      <c r="CO64" s="46"/>
      <c r="CP64" s="44">
        <f t="shared" si="247"/>
        <v>28228.42105263158</v>
      </c>
      <c r="CQ64" s="44">
        <f t="shared" si="248"/>
        <v>25876.052631578947</v>
      </c>
      <c r="CR64" s="44">
        <f t="shared" si="249"/>
        <v>21171.315789473683</v>
      </c>
      <c r="CS64" s="44">
        <f t="shared" si="250"/>
        <v>14114.21052631579</v>
      </c>
      <c r="CT64" s="44">
        <f t="shared" si="251"/>
        <v>11761.842105263158</v>
      </c>
      <c r="CU64" s="44">
        <f t="shared" si="252"/>
        <v>0</v>
      </c>
      <c r="CV64" s="44">
        <f t="shared" si="253"/>
        <v>0</v>
      </c>
      <c r="CW64" s="44">
        <f t="shared" si="254"/>
        <v>0</v>
      </c>
      <c r="CX64" s="44">
        <f t="shared" si="255"/>
        <v>0</v>
      </c>
      <c r="CY64" s="44">
        <f t="shared" si="256"/>
        <v>0</v>
      </c>
      <c r="CZ64" s="44">
        <f t="shared" si="257"/>
        <v>0</v>
      </c>
      <c r="DA64" s="44">
        <f t="shared" si="258"/>
        <v>0</v>
      </c>
      <c r="DB64" s="44">
        <f t="shared" si="259"/>
        <v>0</v>
      </c>
      <c r="DC64" s="44">
        <f t="shared" si="260"/>
        <v>0</v>
      </c>
      <c r="DD64" s="44">
        <f t="shared" si="261"/>
        <v>0</v>
      </c>
      <c r="DE64" s="44">
        <f t="shared" si="262"/>
        <v>0</v>
      </c>
      <c r="DF64" s="44">
        <f t="shared" si="263"/>
        <v>0</v>
      </c>
      <c r="DG64" s="44">
        <f t="shared" si="264"/>
        <v>0</v>
      </c>
      <c r="DH64" s="44">
        <f t="shared" si="265"/>
        <v>0</v>
      </c>
      <c r="DI64" s="44">
        <f t="shared" si="266"/>
        <v>0</v>
      </c>
      <c r="DJ64" s="47"/>
    </row>
    <row r="65" spans="1:114" ht="13.5">
      <c r="A65" s="42" t="s">
        <v>118</v>
      </c>
      <c r="B65" s="35" t="s">
        <v>158</v>
      </c>
      <c r="C65" s="42">
        <v>5</v>
      </c>
      <c r="D65" s="35">
        <v>2270.157894736842</v>
      </c>
      <c r="E65" s="35">
        <v>470.4736842105263</v>
      </c>
      <c r="F65" s="39">
        <v>3</v>
      </c>
      <c r="G65" s="39">
        <v>3</v>
      </c>
      <c r="H65" s="39">
        <v>3</v>
      </c>
      <c r="I65" s="39">
        <v>3</v>
      </c>
      <c r="J65" s="39">
        <v>3</v>
      </c>
      <c r="K65" s="42">
        <v>1</v>
      </c>
      <c r="L65" s="42">
        <v>3</v>
      </c>
      <c r="M65" s="39">
        <v>3</v>
      </c>
      <c r="N65" s="39">
        <v>3</v>
      </c>
      <c r="O65" s="39">
        <v>3</v>
      </c>
      <c r="P65" s="39">
        <v>3</v>
      </c>
      <c r="Q65" s="39">
        <v>3</v>
      </c>
      <c r="R65" s="39">
        <v>0</v>
      </c>
      <c r="S65" s="39">
        <v>0</v>
      </c>
      <c r="T65" s="39">
        <v>0</v>
      </c>
      <c r="U65" s="39">
        <v>0</v>
      </c>
      <c r="V65" s="39">
        <v>0</v>
      </c>
      <c r="W65" s="39">
        <v>0</v>
      </c>
      <c r="X65" s="39">
        <v>0</v>
      </c>
      <c r="Y65" s="39">
        <v>0</v>
      </c>
      <c r="Z65" s="35" t="s">
        <v>118</v>
      </c>
      <c r="AA65" s="40"/>
      <c r="AB65" s="40">
        <f t="shared" si="187"/>
        <v>6810.473684210527</v>
      </c>
      <c r="AC65" s="40">
        <f t="shared" si="188"/>
        <v>6810.473684210527</v>
      </c>
      <c r="AD65" s="40">
        <f t="shared" si="189"/>
        <v>6810.473684210527</v>
      </c>
      <c r="AE65" s="40">
        <f t="shared" si="190"/>
        <v>6810.473684210527</v>
      </c>
      <c r="AF65" s="40">
        <f t="shared" si="191"/>
        <v>6810.473684210527</v>
      </c>
      <c r="AG65" s="40">
        <f t="shared" si="192"/>
        <v>2270.157894736842</v>
      </c>
      <c r="AH65" s="40">
        <f t="shared" si="193"/>
        <v>6810.473684210527</v>
      </c>
      <c r="AI65" s="40">
        <f t="shared" si="194"/>
        <v>6810.473684210527</v>
      </c>
      <c r="AJ65" s="40">
        <f t="shared" si="195"/>
        <v>6810.473684210527</v>
      </c>
      <c r="AK65" s="40">
        <f t="shared" si="196"/>
        <v>6810.473684210527</v>
      </c>
      <c r="AL65" s="40">
        <f t="shared" si="197"/>
        <v>6810.473684210527</v>
      </c>
      <c r="AM65" s="40">
        <f t="shared" si="198"/>
        <v>6810.473684210527</v>
      </c>
      <c r="AN65" s="40">
        <f t="shared" si="199"/>
        <v>0</v>
      </c>
      <c r="AO65" s="40">
        <f t="shared" si="200"/>
        <v>0</v>
      </c>
      <c r="AP65" s="40">
        <f t="shared" si="201"/>
        <v>0</v>
      </c>
      <c r="AQ65" s="40">
        <f t="shared" si="202"/>
        <v>0</v>
      </c>
      <c r="AR65" s="40">
        <f t="shared" si="203"/>
        <v>0</v>
      </c>
      <c r="AS65" s="40">
        <f t="shared" si="204"/>
        <v>0</v>
      </c>
      <c r="AT65" s="40">
        <f t="shared" si="205"/>
        <v>0</v>
      </c>
      <c r="AU65" s="40">
        <f t="shared" si="206"/>
        <v>0</v>
      </c>
      <c r="AV65" s="39"/>
      <c r="AW65" s="41"/>
      <c r="AX65" s="41">
        <f t="shared" si="207"/>
        <v>1411.421052631579</v>
      </c>
      <c r="AY65" s="41">
        <f t="shared" si="208"/>
        <v>1411.421052631579</v>
      </c>
      <c r="AZ65" s="41">
        <f t="shared" si="209"/>
        <v>1411.421052631579</v>
      </c>
      <c r="BA65" s="41">
        <f t="shared" si="210"/>
        <v>1411.421052631579</v>
      </c>
      <c r="BB65" s="41">
        <f t="shared" si="211"/>
        <v>1411.421052631579</v>
      </c>
      <c r="BC65" s="41">
        <f t="shared" si="212"/>
        <v>470.4736842105263</v>
      </c>
      <c r="BD65" s="41">
        <f t="shared" si="213"/>
        <v>1411.421052631579</v>
      </c>
      <c r="BE65" s="41">
        <f t="shared" si="214"/>
        <v>1411.421052631579</v>
      </c>
      <c r="BF65" s="41">
        <f t="shared" si="215"/>
        <v>1411.421052631579</v>
      </c>
      <c r="BG65" s="41">
        <f t="shared" si="216"/>
        <v>1411.421052631579</v>
      </c>
      <c r="BH65" s="41">
        <f t="shared" si="217"/>
        <v>1411.421052631579</v>
      </c>
      <c r="BI65" s="41">
        <f t="shared" si="218"/>
        <v>1411.421052631579</v>
      </c>
      <c r="BJ65" s="41">
        <f t="shared" si="219"/>
        <v>0</v>
      </c>
      <c r="BK65" s="41">
        <f t="shared" si="220"/>
        <v>0</v>
      </c>
      <c r="BL65" s="41">
        <f t="shared" si="221"/>
        <v>0</v>
      </c>
      <c r="BM65" s="41">
        <f t="shared" si="222"/>
        <v>0</v>
      </c>
      <c r="BN65" s="41">
        <f t="shared" si="223"/>
        <v>0</v>
      </c>
      <c r="BO65" s="41">
        <f t="shared" si="224"/>
        <v>0</v>
      </c>
      <c r="BP65" s="41">
        <f t="shared" si="225"/>
        <v>0</v>
      </c>
      <c r="BQ65" s="41">
        <f t="shared" si="226"/>
        <v>0</v>
      </c>
      <c r="BR65" s="46"/>
      <c r="BS65" s="33"/>
      <c r="BT65" s="42">
        <f t="shared" si="227"/>
        <v>34052.36842105263</v>
      </c>
      <c r="BU65" s="42">
        <f t="shared" si="228"/>
        <v>34052.36842105263</v>
      </c>
      <c r="BV65" s="42">
        <f t="shared" si="229"/>
        <v>34052.36842105263</v>
      </c>
      <c r="BW65" s="42">
        <f t="shared" si="230"/>
        <v>34052.36842105263</v>
      </c>
      <c r="BX65" s="42">
        <f t="shared" si="231"/>
        <v>34052.36842105263</v>
      </c>
      <c r="BY65" s="42">
        <f t="shared" si="232"/>
        <v>11350.78947368421</v>
      </c>
      <c r="BZ65" s="42">
        <f t="shared" si="233"/>
        <v>34052.36842105263</v>
      </c>
      <c r="CA65" s="42">
        <f t="shared" si="234"/>
        <v>34052.36842105263</v>
      </c>
      <c r="CB65" s="42">
        <f t="shared" si="235"/>
        <v>34052.36842105263</v>
      </c>
      <c r="CC65" s="42">
        <f t="shared" si="236"/>
        <v>34052.36842105263</v>
      </c>
      <c r="CD65" s="42">
        <f t="shared" si="237"/>
        <v>34052.36842105263</v>
      </c>
      <c r="CE65" s="42">
        <f t="shared" si="238"/>
        <v>34052.36842105263</v>
      </c>
      <c r="CF65" s="42">
        <f t="shared" si="239"/>
        <v>0</v>
      </c>
      <c r="CG65" s="42">
        <f t="shared" si="240"/>
        <v>0</v>
      </c>
      <c r="CH65" s="42">
        <f t="shared" si="241"/>
        <v>0</v>
      </c>
      <c r="CI65" s="42">
        <f t="shared" si="242"/>
        <v>0</v>
      </c>
      <c r="CJ65" s="42">
        <f t="shared" si="243"/>
        <v>0</v>
      </c>
      <c r="CK65" s="42">
        <f t="shared" si="244"/>
        <v>0</v>
      </c>
      <c r="CL65" s="42">
        <f t="shared" si="245"/>
        <v>0</v>
      </c>
      <c r="CM65" s="42">
        <f t="shared" si="246"/>
        <v>0</v>
      </c>
      <c r="CN65" s="46"/>
      <c r="CO65" s="46"/>
      <c r="CP65" s="44">
        <f t="shared" si="247"/>
        <v>7057.105263157895</v>
      </c>
      <c r="CQ65" s="44">
        <f t="shared" si="248"/>
        <v>7057.105263157895</v>
      </c>
      <c r="CR65" s="44">
        <f t="shared" si="249"/>
        <v>7057.105263157895</v>
      </c>
      <c r="CS65" s="44">
        <f t="shared" si="250"/>
        <v>7057.105263157895</v>
      </c>
      <c r="CT65" s="44">
        <f t="shared" si="251"/>
        <v>7057.105263157895</v>
      </c>
      <c r="CU65" s="44">
        <f t="shared" si="252"/>
        <v>2352.3684210526317</v>
      </c>
      <c r="CV65" s="44">
        <f t="shared" si="253"/>
        <v>7057.105263157895</v>
      </c>
      <c r="CW65" s="44">
        <f t="shared" si="254"/>
        <v>7057.105263157895</v>
      </c>
      <c r="CX65" s="44">
        <f t="shared" si="255"/>
        <v>7057.105263157895</v>
      </c>
      <c r="CY65" s="44">
        <f t="shared" si="256"/>
        <v>7057.105263157895</v>
      </c>
      <c r="CZ65" s="44">
        <f t="shared" si="257"/>
        <v>7057.105263157895</v>
      </c>
      <c r="DA65" s="44">
        <f t="shared" si="258"/>
        <v>7057.105263157895</v>
      </c>
      <c r="DB65" s="44">
        <f t="shared" si="259"/>
        <v>0</v>
      </c>
      <c r="DC65" s="44">
        <f t="shared" si="260"/>
        <v>0</v>
      </c>
      <c r="DD65" s="44">
        <f t="shared" si="261"/>
        <v>0</v>
      </c>
      <c r="DE65" s="44">
        <f t="shared" si="262"/>
        <v>0</v>
      </c>
      <c r="DF65" s="44">
        <f t="shared" si="263"/>
        <v>0</v>
      </c>
      <c r="DG65" s="44">
        <f t="shared" si="264"/>
        <v>0</v>
      </c>
      <c r="DH65" s="44">
        <f t="shared" si="265"/>
        <v>0</v>
      </c>
      <c r="DI65" s="44">
        <f t="shared" si="266"/>
        <v>0</v>
      </c>
      <c r="DJ65" s="47"/>
    </row>
    <row r="66" spans="1:114" ht="13.5">
      <c r="A66" s="42" t="s">
        <v>79</v>
      </c>
      <c r="B66" s="35" t="s">
        <v>158</v>
      </c>
      <c r="C66" s="42">
        <v>5</v>
      </c>
      <c r="D66" s="35">
        <v>2616.314814814815</v>
      </c>
      <c r="E66" s="35">
        <v>825.6296296296297</v>
      </c>
      <c r="F66" s="39">
        <v>55</v>
      </c>
      <c r="G66" s="39">
        <v>53</v>
      </c>
      <c r="H66" s="39">
        <v>46</v>
      </c>
      <c r="I66" s="39">
        <v>39</v>
      </c>
      <c r="J66" s="39">
        <v>33</v>
      </c>
      <c r="K66" s="42">
        <v>22</v>
      </c>
      <c r="L66" s="42">
        <v>15</v>
      </c>
      <c r="M66" s="39">
        <v>5</v>
      </c>
      <c r="N66" s="39">
        <v>0</v>
      </c>
      <c r="O66" s="39">
        <v>0</v>
      </c>
      <c r="P66" s="39">
        <v>0</v>
      </c>
      <c r="Q66" s="39">
        <v>0</v>
      </c>
      <c r="R66" s="39">
        <v>0</v>
      </c>
      <c r="S66" s="39">
        <v>0</v>
      </c>
      <c r="T66" s="39">
        <v>0</v>
      </c>
      <c r="U66" s="39">
        <v>0</v>
      </c>
      <c r="V66" s="39">
        <v>0</v>
      </c>
      <c r="W66" s="39">
        <v>0</v>
      </c>
      <c r="X66" s="39">
        <v>0</v>
      </c>
      <c r="Y66" s="39">
        <v>0</v>
      </c>
      <c r="Z66" s="35" t="s">
        <v>79</v>
      </c>
      <c r="AA66" s="40"/>
      <c r="AB66" s="40">
        <f t="shared" si="187"/>
        <v>143897.3148148148</v>
      </c>
      <c r="AC66" s="40">
        <f t="shared" si="188"/>
        <v>138664.6851851852</v>
      </c>
      <c r="AD66" s="40">
        <f t="shared" si="189"/>
        <v>120350.48148148147</v>
      </c>
      <c r="AE66" s="40">
        <f t="shared" si="190"/>
        <v>102036.27777777778</v>
      </c>
      <c r="AF66" s="40">
        <f t="shared" si="191"/>
        <v>86338.38888888889</v>
      </c>
      <c r="AG66" s="40">
        <f t="shared" si="192"/>
        <v>57558.92592592593</v>
      </c>
      <c r="AH66" s="40">
        <f t="shared" si="193"/>
        <v>39244.72222222222</v>
      </c>
      <c r="AI66" s="40">
        <f t="shared" si="194"/>
        <v>13081.574074074073</v>
      </c>
      <c r="AJ66" s="40">
        <f t="shared" si="195"/>
        <v>0</v>
      </c>
      <c r="AK66" s="40">
        <f t="shared" si="196"/>
        <v>0</v>
      </c>
      <c r="AL66" s="40">
        <f t="shared" si="197"/>
        <v>0</v>
      </c>
      <c r="AM66" s="40">
        <f t="shared" si="198"/>
        <v>0</v>
      </c>
      <c r="AN66" s="40">
        <f t="shared" si="199"/>
        <v>0</v>
      </c>
      <c r="AO66" s="40">
        <f t="shared" si="200"/>
        <v>0</v>
      </c>
      <c r="AP66" s="40">
        <f t="shared" si="201"/>
        <v>0</v>
      </c>
      <c r="AQ66" s="40">
        <f t="shared" si="202"/>
        <v>0</v>
      </c>
      <c r="AR66" s="40">
        <f t="shared" si="203"/>
        <v>0</v>
      </c>
      <c r="AS66" s="40">
        <f t="shared" si="204"/>
        <v>0</v>
      </c>
      <c r="AT66" s="40">
        <f t="shared" si="205"/>
        <v>0</v>
      </c>
      <c r="AU66" s="40">
        <f t="shared" si="206"/>
        <v>0</v>
      </c>
      <c r="AV66" s="39"/>
      <c r="AW66" s="41"/>
      <c r="AX66" s="41">
        <f t="shared" si="207"/>
        <v>45409.629629629635</v>
      </c>
      <c r="AY66" s="41">
        <f t="shared" si="208"/>
        <v>43758.37037037037</v>
      </c>
      <c r="AZ66" s="41">
        <f t="shared" si="209"/>
        <v>37978.96296296296</v>
      </c>
      <c r="BA66" s="41">
        <f t="shared" si="210"/>
        <v>32199.55555555556</v>
      </c>
      <c r="BB66" s="41">
        <f t="shared" si="211"/>
        <v>27245.77777777778</v>
      </c>
      <c r="BC66" s="41">
        <f t="shared" si="212"/>
        <v>18163.851851851854</v>
      </c>
      <c r="BD66" s="41">
        <f t="shared" si="213"/>
        <v>12384.444444444445</v>
      </c>
      <c r="BE66" s="41">
        <f t="shared" si="214"/>
        <v>4128.148148148149</v>
      </c>
      <c r="BF66" s="41">
        <f t="shared" si="215"/>
        <v>0</v>
      </c>
      <c r="BG66" s="41">
        <f t="shared" si="216"/>
        <v>0</v>
      </c>
      <c r="BH66" s="41">
        <f t="shared" si="217"/>
        <v>0</v>
      </c>
      <c r="BI66" s="41">
        <f t="shared" si="218"/>
        <v>0</v>
      </c>
      <c r="BJ66" s="41">
        <f t="shared" si="219"/>
        <v>0</v>
      </c>
      <c r="BK66" s="41">
        <f t="shared" si="220"/>
        <v>0</v>
      </c>
      <c r="BL66" s="41">
        <f t="shared" si="221"/>
        <v>0</v>
      </c>
      <c r="BM66" s="41">
        <f t="shared" si="222"/>
        <v>0</v>
      </c>
      <c r="BN66" s="41">
        <f t="shared" si="223"/>
        <v>0</v>
      </c>
      <c r="BO66" s="41">
        <f t="shared" si="224"/>
        <v>0</v>
      </c>
      <c r="BP66" s="41">
        <f t="shared" si="225"/>
        <v>0</v>
      </c>
      <c r="BQ66" s="41">
        <f t="shared" si="226"/>
        <v>0</v>
      </c>
      <c r="BR66" s="46"/>
      <c r="BS66" s="33"/>
      <c r="BT66" s="42">
        <f t="shared" si="227"/>
        <v>719486.574074074</v>
      </c>
      <c r="BU66" s="42">
        <f t="shared" si="228"/>
        <v>693323.425925926</v>
      </c>
      <c r="BV66" s="42">
        <f t="shared" si="229"/>
        <v>601752.4074074074</v>
      </c>
      <c r="BW66" s="42">
        <f t="shared" si="230"/>
        <v>510181.3888888889</v>
      </c>
      <c r="BX66" s="42">
        <f t="shared" si="231"/>
        <v>431691.94444444444</v>
      </c>
      <c r="BY66" s="42">
        <f t="shared" si="232"/>
        <v>287794.62962962966</v>
      </c>
      <c r="BZ66" s="42">
        <f t="shared" si="233"/>
        <v>196223.6111111111</v>
      </c>
      <c r="CA66" s="42">
        <f t="shared" si="234"/>
        <v>65407.870370370365</v>
      </c>
      <c r="CB66" s="42">
        <f t="shared" si="235"/>
        <v>0</v>
      </c>
      <c r="CC66" s="42">
        <f t="shared" si="236"/>
        <v>0</v>
      </c>
      <c r="CD66" s="42">
        <f t="shared" si="237"/>
        <v>0</v>
      </c>
      <c r="CE66" s="42">
        <f t="shared" si="238"/>
        <v>0</v>
      </c>
      <c r="CF66" s="42">
        <f t="shared" si="239"/>
        <v>0</v>
      </c>
      <c r="CG66" s="42">
        <f t="shared" si="240"/>
        <v>0</v>
      </c>
      <c r="CH66" s="42">
        <f t="shared" si="241"/>
        <v>0</v>
      </c>
      <c r="CI66" s="42">
        <f t="shared" si="242"/>
        <v>0</v>
      </c>
      <c r="CJ66" s="42">
        <f t="shared" si="243"/>
        <v>0</v>
      </c>
      <c r="CK66" s="42">
        <f t="shared" si="244"/>
        <v>0</v>
      </c>
      <c r="CL66" s="42">
        <f t="shared" si="245"/>
        <v>0</v>
      </c>
      <c r="CM66" s="42">
        <f t="shared" si="246"/>
        <v>0</v>
      </c>
      <c r="CN66" s="46"/>
      <c r="CO66" s="46"/>
      <c r="CP66" s="44">
        <f t="shared" si="247"/>
        <v>227048.14814814818</v>
      </c>
      <c r="CQ66" s="44">
        <f t="shared" si="248"/>
        <v>218791.85185185185</v>
      </c>
      <c r="CR66" s="44">
        <f t="shared" si="249"/>
        <v>189894.81481481483</v>
      </c>
      <c r="CS66" s="44">
        <f t="shared" si="250"/>
        <v>160997.77777777778</v>
      </c>
      <c r="CT66" s="44">
        <f t="shared" si="251"/>
        <v>136228.8888888889</v>
      </c>
      <c r="CU66" s="44">
        <f t="shared" si="252"/>
        <v>90819.25925925927</v>
      </c>
      <c r="CV66" s="44">
        <f t="shared" si="253"/>
        <v>61922.222222222226</v>
      </c>
      <c r="CW66" s="44">
        <f t="shared" si="254"/>
        <v>20640.740740740745</v>
      </c>
      <c r="CX66" s="44">
        <f t="shared" si="255"/>
        <v>0</v>
      </c>
      <c r="CY66" s="44">
        <f t="shared" si="256"/>
        <v>0</v>
      </c>
      <c r="CZ66" s="44">
        <f t="shared" si="257"/>
        <v>0</v>
      </c>
      <c r="DA66" s="44">
        <f t="shared" si="258"/>
        <v>0</v>
      </c>
      <c r="DB66" s="44">
        <f t="shared" si="259"/>
        <v>0</v>
      </c>
      <c r="DC66" s="44">
        <f t="shared" si="260"/>
        <v>0</v>
      </c>
      <c r="DD66" s="44">
        <f t="shared" si="261"/>
        <v>0</v>
      </c>
      <c r="DE66" s="44">
        <f t="shared" si="262"/>
        <v>0</v>
      </c>
      <c r="DF66" s="44">
        <f t="shared" si="263"/>
        <v>0</v>
      </c>
      <c r="DG66" s="44">
        <f t="shared" si="264"/>
        <v>0</v>
      </c>
      <c r="DH66" s="44">
        <f t="shared" si="265"/>
        <v>0</v>
      </c>
      <c r="DI66" s="44">
        <f t="shared" si="266"/>
        <v>0</v>
      </c>
      <c r="DJ66" s="47"/>
    </row>
    <row r="67" spans="1:114" ht="13.5">
      <c r="A67" s="42" t="s">
        <v>111</v>
      </c>
      <c r="B67" s="35" t="s">
        <v>158</v>
      </c>
      <c r="C67" s="42">
        <v>3</v>
      </c>
      <c r="D67" s="35">
        <v>1415</v>
      </c>
      <c r="E67" s="35">
        <v>900</v>
      </c>
      <c r="F67" s="39">
        <v>0</v>
      </c>
      <c r="G67" s="39">
        <v>0</v>
      </c>
      <c r="H67" s="39">
        <v>0</v>
      </c>
      <c r="I67" s="39">
        <v>0</v>
      </c>
      <c r="J67" s="39">
        <v>0</v>
      </c>
      <c r="K67" s="42">
        <v>0</v>
      </c>
      <c r="L67" s="42">
        <v>0</v>
      </c>
      <c r="M67" s="39">
        <v>0</v>
      </c>
      <c r="N67" s="39">
        <v>0</v>
      </c>
      <c r="O67" s="39">
        <v>0</v>
      </c>
      <c r="P67" s="39">
        <v>0</v>
      </c>
      <c r="Q67" s="39">
        <v>0</v>
      </c>
      <c r="R67" s="39">
        <v>0</v>
      </c>
      <c r="S67" s="39">
        <v>0</v>
      </c>
      <c r="T67" s="39">
        <v>0</v>
      </c>
      <c r="U67" s="39">
        <v>0</v>
      </c>
      <c r="V67" s="39">
        <v>0</v>
      </c>
      <c r="W67" s="39">
        <v>0</v>
      </c>
      <c r="X67" s="39">
        <v>2</v>
      </c>
      <c r="Y67" s="39">
        <v>2</v>
      </c>
      <c r="Z67" s="35" t="s">
        <v>237</v>
      </c>
      <c r="AA67" s="40"/>
      <c r="AB67" s="40">
        <f t="shared" si="187"/>
        <v>0</v>
      </c>
      <c r="AC67" s="40">
        <f t="shared" si="188"/>
        <v>0</v>
      </c>
      <c r="AD67" s="40">
        <f t="shared" si="189"/>
        <v>0</v>
      </c>
      <c r="AE67" s="40">
        <f t="shared" si="190"/>
        <v>0</v>
      </c>
      <c r="AF67" s="40">
        <f t="shared" si="191"/>
        <v>0</v>
      </c>
      <c r="AG67" s="40">
        <f t="shared" si="192"/>
        <v>0</v>
      </c>
      <c r="AH67" s="40">
        <f t="shared" si="193"/>
        <v>0</v>
      </c>
      <c r="AI67" s="40">
        <f t="shared" si="194"/>
        <v>0</v>
      </c>
      <c r="AJ67" s="40">
        <f t="shared" si="195"/>
        <v>0</v>
      </c>
      <c r="AK67" s="40">
        <f t="shared" si="196"/>
        <v>0</v>
      </c>
      <c r="AL67" s="40">
        <f t="shared" si="197"/>
        <v>0</v>
      </c>
      <c r="AM67" s="40">
        <f t="shared" si="198"/>
        <v>0</v>
      </c>
      <c r="AN67" s="40">
        <f t="shared" si="199"/>
        <v>0</v>
      </c>
      <c r="AO67" s="40">
        <f t="shared" si="200"/>
        <v>0</v>
      </c>
      <c r="AP67" s="40">
        <f t="shared" si="201"/>
        <v>0</v>
      </c>
      <c r="AQ67" s="40">
        <f t="shared" si="202"/>
        <v>0</v>
      </c>
      <c r="AR67" s="40">
        <f t="shared" si="203"/>
        <v>0</v>
      </c>
      <c r="AS67" s="40">
        <f t="shared" si="204"/>
        <v>0</v>
      </c>
      <c r="AT67" s="40">
        <f t="shared" si="205"/>
        <v>2830</v>
      </c>
      <c r="AU67" s="40">
        <f t="shared" si="206"/>
        <v>2830</v>
      </c>
      <c r="AV67" s="39"/>
      <c r="AW67" s="41"/>
      <c r="AX67" s="41">
        <f t="shared" si="207"/>
        <v>0</v>
      </c>
      <c r="AY67" s="41">
        <f t="shared" si="208"/>
        <v>0</v>
      </c>
      <c r="AZ67" s="41">
        <f t="shared" si="209"/>
        <v>0</v>
      </c>
      <c r="BA67" s="41">
        <f t="shared" si="210"/>
        <v>0</v>
      </c>
      <c r="BB67" s="41">
        <f t="shared" si="211"/>
        <v>0</v>
      </c>
      <c r="BC67" s="41">
        <f t="shared" si="212"/>
        <v>0</v>
      </c>
      <c r="BD67" s="41">
        <f t="shared" si="213"/>
        <v>0</v>
      </c>
      <c r="BE67" s="41">
        <f t="shared" si="214"/>
        <v>0</v>
      </c>
      <c r="BF67" s="41">
        <f t="shared" si="215"/>
        <v>0</v>
      </c>
      <c r="BG67" s="41">
        <f t="shared" si="216"/>
        <v>0</v>
      </c>
      <c r="BH67" s="41">
        <f t="shared" si="217"/>
        <v>0</v>
      </c>
      <c r="BI67" s="41">
        <f t="shared" si="218"/>
        <v>0</v>
      </c>
      <c r="BJ67" s="41">
        <f t="shared" si="219"/>
        <v>0</v>
      </c>
      <c r="BK67" s="41">
        <f t="shared" si="220"/>
        <v>0</v>
      </c>
      <c r="BL67" s="41">
        <f t="shared" si="221"/>
        <v>0</v>
      </c>
      <c r="BM67" s="41">
        <f t="shared" si="222"/>
        <v>0</v>
      </c>
      <c r="BN67" s="41">
        <f t="shared" si="223"/>
        <v>0</v>
      </c>
      <c r="BO67" s="41">
        <f t="shared" si="224"/>
        <v>0</v>
      </c>
      <c r="BP67" s="41">
        <f t="shared" si="225"/>
        <v>1800</v>
      </c>
      <c r="BQ67" s="41">
        <f t="shared" si="226"/>
        <v>1800</v>
      </c>
      <c r="BR67" s="46"/>
      <c r="BS67" s="33"/>
      <c r="BT67" s="42">
        <f t="shared" si="227"/>
        <v>0</v>
      </c>
      <c r="BU67" s="42">
        <f t="shared" si="228"/>
        <v>0</v>
      </c>
      <c r="BV67" s="42">
        <f t="shared" si="229"/>
        <v>0</v>
      </c>
      <c r="BW67" s="42">
        <f t="shared" si="230"/>
        <v>0</v>
      </c>
      <c r="BX67" s="42">
        <f t="shared" si="231"/>
        <v>0</v>
      </c>
      <c r="BY67" s="42">
        <f t="shared" si="232"/>
        <v>0</v>
      </c>
      <c r="BZ67" s="42">
        <f t="shared" si="233"/>
        <v>0</v>
      </c>
      <c r="CA67" s="42">
        <f t="shared" si="234"/>
        <v>0</v>
      </c>
      <c r="CB67" s="42">
        <f t="shared" si="235"/>
        <v>0</v>
      </c>
      <c r="CC67" s="42">
        <f t="shared" si="236"/>
        <v>0</v>
      </c>
      <c r="CD67" s="42">
        <f t="shared" si="237"/>
        <v>0</v>
      </c>
      <c r="CE67" s="42">
        <f t="shared" si="238"/>
        <v>0</v>
      </c>
      <c r="CF67" s="42">
        <f t="shared" si="239"/>
        <v>0</v>
      </c>
      <c r="CG67" s="42">
        <f t="shared" si="240"/>
        <v>0</v>
      </c>
      <c r="CH67" s="42">
        <f t="shared" si="241"/>
        <v>0</v>
      </c>
      <c r="CI67" s="42">
        <f t="shared" si="242"/>
        <v>0</v>
      </c>
      <c r="CJ67" s="42">
        <f t="shared" si="243"/>
        <v>0</v>
      </c>
      <c r="CK67" s="42">
        <f t="shared" si="244"/>
        <v>0</v>
      </c>
      <c r="CL67" s="42">
        <f t="shared" si="245"/>
        <v>8490</v>
      </c>
      <c r="CM67" s="42">
        <f t="shared" si="246"/>
        <v>8490</v>
      </c>
      <c r="CN67" s="46"/>
      <c r="CO67" s="46"/>
      <c r="CP67" s="44">
        <f t="shared" si="247"/>
        <v>0</v>
      </c>
      <c r="CQ67" s="44">
        <f t="shared" si="248"/>
        <v>0</v>
      </c>
      <c r="CR67" s="44">
        <f t="shared" si="249"/>
        <v>0</v>
      </c>
      <c r="CS67" s="44">
        <f t="shared" si="250"/>
        <v>0</v>
      </c>
      <c r="CT67" s="44">
        <f t="shared" si="251"/>
        <v>0</v>
      </c>
      <c r="CU67" s="44">
        <f t="shared" si="252"/>
        <v>0</v>
      </c>
      <c r="CV67" s="44">
        <f t="shared" si="253"/>
        <v>0</v>
      </c>
      <c r="CW67" s="44">
        <f t="shared" si="254"/>
        <v>0</v>
      </c>
      <c r="CX67" s="44">
        <f t="shared" si="255"/>
        <v>0</v>
      </c>
      <c r="CY67" s="44">
        <f t="shared" si="256"/>
        <v>0</v>
      </c>
      <c r="CZ67" s="44">
        <f t="shared" si="257"/>
        <v>0</v>
      </c>
      <c r="DA67" s="44">
        <f t="shared" si="258"/>
        <v>0</v>
      </c>
      <c r="DB67" s="44">
        <f t="shared" si="259"/>
        <v>0</v>
      </c>
      <c r="DC67" s="44">
        <f t="shared" si="260"/>
        <v>0</v>
      </c>
      <c r="DD67" s="44">
        <f t="shared" si="261"/>
        <v>0</v>
      </c>
      <c r="DE67" s="44">
        <f t="shared" si="262"/>
        <v>0</v>
      </c>
      <c r="DF67" s="44">
        <f t="shared" si="263"/>
        <v>0</v>
      </c>
      <c r="DG67" s="44">
        <f t="shared" si="264"/>
        <v>0</v>
      </c>
      <c r="DH67" s="44">
        <f t="shared" si="265"/>
        <v>5400</v>
      </c>
      <c r="DI67" s="44">
        <f t="shared" si="266"/>
        <v>5400</v>
      </c>
      <c r="DJ67" s="47"/>
    </row>
    <row r="68" spans="1:114" ht="13.5">
      <c r="A68" s="42" t="s">
        <v>86</v>
      </c>
      <c r="B68" s="35" t="s">
        <v>158</v>
      </c>
      <c r="C68" s="42">
        <v>5</v>
      </c>
      <c r="D68" s="35">
        <v>1901.121212121212</v>
      </c>
      <c r="E68" s="35">
        <v>803.439393939394</v>
      </c>
      <c r="F68" s="39">
        <v>84</v>
      </c>
      <c r="G68" s="39">
        <v>82</v>
      </c>
      <c r="H68" s="39">
        <v>79</v>
      </c>
      <c r="I68" s="39">
        <v>70</v>
      </c>
      <c r="J68" s="39">
        <v>52</v>
      </c>
      <c r="K68" s="42">
        <v>42</v>
      </c>
      <c r="L68" s="42">
        <v>38</v>
      </c>
      <c r="M68" s="39">
        <v>36</v>
      </c>
      <c r="N68" s="39">
        <v>35</v>
      </c>
      <c r="O68" s="39">
        <v>30</v>
      </c>
      <c r="P68" s="39">
        <v>30</v>
      </c>
      <c r="Q68" s="39">
        <v>27</v>
      </c>
      <c r="R68" s="39">
        <v>27</v>
      </c>
      <c r="S68" s="39">
        <v>26</v>
      </c>
      <c r="T68" s="39">
        <v>24</v>
      </c>
      <c r="U68" s="39">
        <v>20</v>
      </c>
      <c r="V68" s="39">
        <v>19</v>
      </c>
      <c r="W68" s="39">
        <v>12</v>
      </c>
      <c r="X68" s="39">
        <v>14</v>
      </c>
      <c r="Y68" s="39">
        <v>8</v>
      </c>
      <c r="Z68" s="35" t="s">
        <v>86</v>
      </c>
      <c r="AA68" s="40"/>
      <c r="AB68" s="40">
        <f t="shared" si="187"/>
        <v>159694.18181818182</v>
      </c>
      <c r="AC68" s="40">
        <f t="shared" si="188"/>
        <v>155891.9393939394</v>
      </c>
      <c r="AD68" s="40">
        <f t="shared" si="189"/>
        <v>150188.57575757575</v>
      </c>
      <c r="AE68" s="40">
        <f t="shared" si="190"/>
        <v>133078.48484848483</v>
      </c>
      <c r="AF68" s="40">
        <f t="shared" si="191"/>
        <v>98858.30303030302</v>
      </c>
      <c r="AG68" s="40">
        <f t="shared" si="192"/>
        <v>79847.09090909091</v>
      </c>
      <c r="AH68" s="40">
        <f t="shared" si="193"/>
        <v>72242.60606060605</v>
      </c>
      <c r="AI68" s="40">
        <f t="shared" si="194"/>
        <v>68440.36363636363</v>
      </c>
      <c r="AJ68" s="40">
        <f t="shared" si="195"/>
        <v>66539.24242424242</v>
      </c>
      <c r="AK68" s="40">
        <f t="shared" si="196"/>
        <v>57033.63636363636</v>
      </c>
      <c r="AL68" s="40">
        <f t="shared" si="197"/>
        <v>57033.63636363636</v>
      </c>
      <c r="AM68" s="40">
        <f t="shared" si="198"/>
        <v>51330.27272727272</v>
      </c>
      <c r="AN68" s="40">
        <f t="shared" si="199"/>
        <v>51330.27272727272</v>
      </c>
      <c r="AO68" s="40">
        <f t="shared" si="200"/>
        <v>49429.15151515151</v>
      </c>
      <c r="AP68" s="40">
        <f t="shared" si="201"/>
        <v>45626.90909090909</v>
      </c>
      <c r="AQ68" s="40">
        <f t="shared" si="202"/>
        <v>38022.42424242424</v>
      </c>
      <c r="AR68" s="40">
        <f t="shared" si="203"/>
        <v>36121.303030303025</v>
      </c>
      <c r="AS68" s="40">
        <f t="shared" si="204"/>
        <v>22813.454545454544</v>
      </c>
      <c r="AT68" s="40">
        <f t="shared" si="205"/>
        <v>26615.696969696968</v>
      </c>
      <c r="AU68" s="40">
        <f t="shared" si="206"/>
        <v>15208.969696969696</v>
      </c>
      <c r="AV68" s="39"/>
      <c r="AW68" s="41"/>
      <c r="AX68" s="41">
        <f t="shared" si="207"/>
        <v>67488.90909090909</v>
      </c>
      <c r="AY68" s="41">
        <f t="shared" si="208"/>
        <v>65882.0303030303</v>
      </c>
      <c r="AZ68" s="41">
        <f t="shared" si="209"/>
        <v>63471.71212121213</v>
      </c>
      <c r="BA68" s="41">
        <f t="shared" si="210"/>
        <v>56240.75757575758</v>
      </c>
      <c r="BB68" s="41">
        <f t="shared" si="211"/>
        <v>41778.84848484849</v>
      </c>
      <c r="BC68" s="41">
        <f t="shared" si="212"/>
        <v>33744.454545454544</v>
      </c>
      <c r="BD68" s="41">
        <f t="shared" si="213"/>
        <v>30530.69696969697</v>
      </c>
      <c r="BE68" s="41">
        <f t="shared" si="214"/>
        <v>28923.818181818184</v>
      </c>
      <c r="BF68" s="41">
        <f t="shared" si="215"/>
        <v>28120.37878787879</v>
      </c>
      <c r="BG68" s="41">
        <f t="shared" si="216"/>
        <v>24103.18181818182</v>
      </c>
      <c r="BH68" s="41">
        <f t="shared" si="217"/>
        <v>24103.18181818182</v>
      </c>
      <c r="BI68" s="41">
        <f t="shared" si="218"/>
        <v>21692.86363636364</v>
      </c>
      <c r="BJ68" s="41">
        <f t="shared" si="219"/>
        <v>21692.86363636364</v>
      </c>
      <c r="BK68" s="41">
        <f t="shared" si="220"/>
        <v>20889.424242424244</v>
      </c>
      <c r="BL68" s="41">
        <f t="shared" si="221"/>
        <v>19282.545454545456</v>
      </c>
      <c r="BM68" s="41">
        <f t="shared" si="222"/>
        <v>16068.78787878788</v>
      </c>
      <c r="BN68" s="41">
        <f t="shared" si="223"/>
        <v>15265.348484848486</v>
      </c>
      <c r="BO68" s="41">
        <f t="shared" si="224"/>
        <v>9641.272727272728</v>
      </c>
      <c r="BP68" s="41">
        <f t="shared" si="225"/>
        <v>11248.151515151516</v>
      </c>
      <c r="BQ68" s="41">
        <f t="shared" si="226"/>
        <v>6427.515151515152</v>
      </c>
      <c r="BR68" s="46"/>
      <c r="BS68" s="33"/>
      <c r="BT68" s="42">
        <f t="shared" si="227"/>
        <v>798470.9090909092</v>
      </c>
      <c r="BU68" s="42">
        <f t="shared" si="228"/>
        <v>779459.696969697</v>
      </c>
      <c r="BV68" s="42">
        <f t="shared" si="229"/>
        <v>750942.8787878787</v>
      </c>
      <c r="BW68" s="42">
        <f t="shared" si="230"/>
        <v>665392.4242424242</v>
      </c>
      <c r="BX68" s="42">
        <f t="shared" si="231"/>
        <v>494291.51515151514</v>
      </c>
      <c r="BY68" s="42">
        <f t="shared" si="232"/>
        <v>399235.4545454546</v>
      </c>
      <c r="BZ68" s="42">
        <f t="shared" si="233"/>
        <v>361213.0303030303</v>
      </c>
      <c r="CA68" s="42">
        <f t="shared" si="234"/>
        <v>342201.8181818182</v>
      </c>
      <c r="CB68" s="42">
        <f t="shared" si="235"/>
        <v>332696.2121212121</v>
      </c>
      <c r="CC68" s="42">
        <f t="shared" si="236"/>
        <v>285168.1818181818</v>
      </c>
      <c r="CD68" s="42">
        <f t="shared" si="237"/>
        <v>285168.1818181818</v>
      </c>
      <c r="CE68" s="42">
        <f t="shared" si="238"/>
        <v>256651.3636363636</v>
      </c>
      <c r="CF68" s="42">
        <f t="shared" si="239"/>
        <v>256651.3636363636</v>
      </c>
      <c r="CG68" s="42">
        <f t="shared" si="240"/>
        <v>247145.75757575757</v>
      </c>
      <c r="CH68" s="42">
        <f t="shared" si="241"/>
        <v>228134.54545454544</v>
      </c>
      <c r="CI68" s="42">
        <f t="shared" si="242"/>
        <v>190112.12121212122</v>
      </c>
      <c r="CJ68" s="42">
        <f t="shared" si="243"/>
        <v>180606.51515151514</v>
      </c>
      <c r="CK68" s="42">
        <f t="shared" si="244"/>
        <v>114067.27272727272</v>
      </c>
      <c r="CL68" s="42">
        <f t="shared" si="245"/>
        <v>133078.48484848483</v>
      </c>
      <c r="CM68" s="42">
        <f t="shared" si="246"/>
        <v>76044.84848484848</v>
      </c>
      <c r="CN68" s="46"/>
      <c r="CO68" s="46"/>
      <c r="CP68" s="44">
        <f t="shared" si="247"/>
        <v>337444.5454545454</v>
      </c>
      <c r="CQ68" s="44">
        <f t="shared" si="248"/>
        <v>329410.1515151515</v>
      </c>
      <c r="CR68" s="44">
        <f t="shared" si="249"/>
        <v>317358.56060606067</v>
      </c>
      <c r="CS68" s="44">
        <f t="shared" si="250"/>
        <v>281203.7878787879</v>
      </c>
      <c r="CT68" s="44">
        <f t="shared" si="251"/>
        <v>208894.24242424243</v>
      </c>
      <c r="CU68" s="44">
        <f t="shared" si="252"/>
        <v>168722.2727272727</v>
      </c>
      <c r="CV68" s="44">
        <f t="shared" si="253"/>
        <v>152653.48484848486</v>
      </c>
      <c r="CW68" s="44">
        <f t="shared" si="254"/>
        <v>144619.0909090909</v>
      </c>
      <c r="CX68" s="44">
        <f t="shared" si="255"/>
        <v>140601.89393939395</v>
      </c>
      <c r="CY68" s="44">
        <f t="shared" si="256"/>
        <v>120515.9090909091</v>
      </c>
      <c r="CZ68" s="44">
        <f t="shared" si="257"/>
        <v>120515.9090909091</v>
      </c>
      <c r="DA68" s="44">
        <f t="shared" si="258"/>
        <v>108464.3181818182</v>
      </c>
      <c r="DB68" s="44">
        <f t="shared" si="259"/>
        <v>108464.3181818182</v>
      </c>
      <c r="DC68" s="44">
        <f t="shared" si="260"/>
        <v>104447.12121212122</v>
      </c>
      <c r="DD68" s="44">
        <f t="shared" si="261"/>
        <v>96412.72727272728</v>
      </c>
      <c r="DE68" s="44">
        <f t="shared" si="262"/>
        <v>80343.93939393939</v>
      </c>
      <c r="DF68" s="44">
        <f t="shared" si="263"/>
        <v>76326.74242424243</v>
      </c>
      <c r="DG68" s="44">
        <f t="shared" si="264"/>
        <v>48206.36363636364</v>
      </c>
      <c r="DH68" s="44">
        <f t="shared" si="265"/>
        <v>56240.75757575758</v>
      </c>
      <c r="DI68" s="44">
        <f t="shared" si="266"/>
        <v>32137.57575757576</v>
      </c>
      <c r="DJ68" s="47"/>
    </row>
    <row r="69" spans="1:114" ht="13.5">
      <c r="A69" s="42" t="s">
        <v>87</v>
      </c>
      <c r="B69" s="35" t="s">
        <v>158</v>
      </c>
      <c r="C69" s="42">
        <v>5</v>
      </c>
      <c r="D69" s="35">
        <v>573.5072463768116</v>
      </c>
      <c r="E69" s="35">
        <v>416.95652173913044</v>
      </c>
      <c r="F69" s="39">
        <v>106</v>
      </c>
      <c r="G69" s="39">
        <v>111</v>
      </c>
      <c r="H69" s="39">
        <v>153</v>
      </c>
      <c r="I69" s="39">
        <v>177</v>
      </c>
      <c r="J69" s="39">
        <v>209</v>
      </c>
      <c r="K69" s="42">
        <v>213</v>
      </c>
      <c r="L69" s="42">
        <v>215</v>
      </c>
      <c r="M69" s="39">
        <v>212</v>
      </c>
      <c r="N69" s="39">
        <v>208</v>
      </c>
      <c r="O69" s="39">
        <v>177</v>
      </c>
      <c r="P69" s="39">
        <v>150</v>
      </c>
      <c r="Q69" s="39">
        <v>142</v>
      </c>
      <c r="R69" s="39">
        <v>115</v>
      </c>
      <c r="S69" s="39">
        <v>108</v>
      </c>
      <c r="T69" s="39">
        <v>91</v>
      </c>
      <c r="U69" s="39">
        <v>77</v>
      </c>
      <c r="V69" s="39">
        <v>49</v>
      </c>
      <c r="W69" s="39">
        <v>53</v>
      </c>
      <c r="X69" s="39">
        <v>52</v>
      </c>
      <c r="Y69" s="39">
        <v>73</v>
      </c>
      <c r="Z69" s="35" t="s">
        <v>87</v>
      </c>
      <c r="AA69" s="40"/>
      <c r="AB69" s="40">
        <f t="shared" si="187"/>
        <v>60791.76811594203</v>
      </c>
      <c r="AC69" s="40">
        <f t="shared" si="188"/>
        <v>63659.30434782609</v>
      </c>
      <c r="AD69" s="40">
        <f t="shared" si="189"/>
        <v>87746.60869565218</v>
      </c>
      <c r="AE69" s="40">
        <f t="shared" si="190"/>
        <v>101510.78260869566</v>
      </c>
      <c r="AF69" s="40">
        <f t="shared" si="191"/>
        <v>119863.01449275363</v>
      </c>
      <c r="AG69" s="40">
        <f t="shared" si="192"/>
        <v>122157.04347826088</v>
      </c>
      <c r="AH69" s="40">
        <f t="shared" si="193"/>
        <v>123304.0579710145</v>
      </c>
      <c r="AI69" s="40">
        <f t="shared" si="194"/>
        <v>121583.53623188406</v>
      </c>
      <c r="AJ69" s="40">
        <f t="shared" si="195"/>
        <v>119289.50724637682</v>
      </c>
      <c r="AK69" s="40">
        <f t="shared" si="196"/>
        <v>101510.78260869566</v>
      </c>
      <c r="AL69" s="40">
        <f t="shared" si="197"/>
        <v>86026.08695652174</v>
      </c>
      <c r="AM69" s="40">
        <f t="shared" si="198"/>
        <v>81438.02898550725</v>
      </c>
      <c r="AN69" s="40">
        <f t="shared" si="199"/>
        <v>65953.33333333334</v>
      </c>
      <c r="AO69" s="40">
        <f t="shared" si="200"/>
        <v>61938.782608695656</v>
      </c>
      <c r="AP69" s="40">
        <f t="shared" si="201"/>
        <v>52189.159420289856</v>
      </c>
      <c r="AQ69" s="40">
        <f t="shared" si="202"/>
        <v>44160.057971014496</v>
      </c>
      <c r="AR69" s="40">
        <f t="shared" si="203"/>
        <v>28101.855072463768</v>
      </c>
      <c r="AS69" s="40">
        <f t="shared" si="204"/>
        <v>30395.884057971016</v>
      </c>
      <c r="AT69" s="40">
        <f t="shared" si="205"/>
        <v>29822.376811594204</v>
      </c>
      <c r="AU69" s="40">
        <f t="shared" si="206"/>
        <v>41866.02898550725</v>
      </c>
      <c r="AV69" s="39"/>
      <c r="AW69" s="41"/>
      <c r="AX69" s="41">
        <f t="shared" si="207"/>
        <v>44197.391304347824</v>
      </c>
      <c r="AY69" s="41">
        <f t="shared" si="208"/>
        <v>46282.17391304348</v>
      </c>
      <c r="AZ69" s="41">
        <f t="shared" si="209"/>
        <v>63794.34782608696</v>
      </c>
      <c r="BA69" s="41">
        <f t="shared" si="210"/>
        <v>73801.30434782608</v>
      </c>
      <c r="BB69" s="41">
        <f t="shared" si="211"/>
        <v>87143.91304347826</v>
      </c>
      <c r="BC69" s="41">
        <f t="shared" si="212"/>
        <v>88811.73913043478</v>
      </c>
      <c r="BD69" s="41">
        <f t="shared" si="213"/>
        <v>89645.65217391304</v>
      </c>
      <c r="BE69" s="41">
        <f t="shared" si="214"/>
        <v>88394.78260869565</v>
      </c>
      <c r="BF69" s="41">
        <f t="shared" si="215"/>
        <v>86726.95652173914</v>
      </c>
      <c r="BG69" s="41">
        <f t="shared" si="216"/>
        <v>73801.30434782608</v>
      </c>
      <c r="BH69" s="41">
        <f t="shared" si="217"/>
        <v>62543.47826086957</v>
      </c>
      <c r="BI69" s="41">
        <f t="shared" si="218"/>
        <v>59207.82608695652</v>
      </c>
      <c r="BJ69" s="41">
        <f t="shared" si="219"/>
        <v>47950</v>
      </c>
      <c r="BK69" s="41">
        <f t="shared" si="220"/>
        <v>45031.30434782609</v>
      </c>
      <c r="BL69" s="41">
        <f t="shared" si="221"/>
        <v>37943.04347826087</v>
      </c>
      <c r="BM69" s="41">
        <f t="shared" si="222"/>
        <v>32105.652173913044</v>
      </c>
      <c r="BN69" s="41">
        <f t="shared" si="223"/>
        <v>20430.869565217392</v>
      </c>
      <c r="BO69" s="41">
        <f t="shared" si="224"/>
        <v>22098.695652173912</v>
      </c>
      <c r="BP69" s="41">
        <f t="shared" si="225"/>
        <v>21681.739130434784</v>
      </c>
      <c r="BQ69" s="41">
        <f t="shared" si="226"/>
        <v>30437.82608695652</v>
      </c>
      <c r="BR69" s="46"/>
      <c r="BS69" s="33"/>
      <c r="BT69" s="42">
        <f t="shared" si="227"/>
        <v>303958.84057971014</v>
      </c>
      <c r="BU69" s="42">
        <f t="shared" si="228"/>
        <v>318296.52173913043</v>
      </c>
      <c r="BV69" s="42">
        <f t="shared" si="229"/>
        <v>438733.04347826086</v>
      </c>
      <c r="BW69" s="42">
        <f t="shared" si="230"/>
        <v>507553.91304347833</v>
      </c>
      <c r="BX69" s="42">
        <f t="shared" si="231"/>
        <v>599315.0724637682</v>
      </c>
      <c r="BY69" s="42">
        <f t="shared" si="232"/>
        <v>610785.2173913044</v>
      </c>
      <c r="BZ69" s="42">
        <f t="shared" si="233"/>
        <v>616520.2898550725</v>
      </c>
      <c r="CA69" s="42">
        <f t="shared" si="234"/>
        <v>607917.6811594203</v>
      </c>
      <c r="CB69" s="42">
        <f t="shared" si="235"/>
        <v>596447.536231884</v>
      </c>
      <c r="CC69" s="42">
        <f t="shared" si="236"/>
        <v>507553.91304347833</v>
      </c>
      <c r="CD69" s="42">
        <f t="shared" si="237"/>
        <v>430130.4347826087</v>
      </c>
      <c r="CE69" s="42">
        <f t="shared" si="238"/>
        <v>407190.14492753625</v>
      </c>
      <c r="CF69" s="42">
        <f t="shared" si="239"/>
        <v>329766.66666666674</v>
      </c>
      <c r="CG69" s="42">
        <f t="shared" si="240"/>
        <v>309693.9130434783</v>
      </c>
      <c r="CH69" s="42">
        <f t="shared" si="241"/>
        <v>260945.79710144928</v>
      </c>
      <c r="CI69" s="42">
        <f t="shared" si="242"/>
        <v>220800.28985507248</v>
      </c>
      <c r="CJ69" s="42">
        <f t="shared" si="243"/>
        <v>140509.27536231885</v>
      </c>
      <c r="CK69" s="42">
        <f t="shared" si="244"/>
        <v>151979.42028985507</v>
      </c>
      <c r="CL69" s="42">
        <f t="shared" si="245"/>
        <v>149111.884057971</v>
      </c>
      <c r="CM69" s="42">
        <f t="shared" si="246"/>
        <v>209330.14492753625</v>
      </c>
      <c r="CN69" s="46"/>
      <c r="CO69" s="46"/>
      <c r="CP69" s="44">
        <f t="shared" si="247"/>
        <v>220986.95652173914</v>
      </c>
      <c r="CQ69" s="44">
        <f t="shared" si="248"/>
        <v>231410.8695652174</v>
      </c>
      <c r="CR69" s="44">
        <f t="shared" si="249"/>
        <v>318971.7391304348</v>
      </c>
      <c r="CS69" s="44">
        <f t="shared" si="250"/>
        <v>369006.5217391304</v>
      </c>
      <c r="CT69" s="44">
        <f t="shared" si="251"/>
        <v>435719.5652173913</v>
      </c>
      <c r="CU69" s="44">
        <f t="shared" si="252"/>
        <v>444058.69565217395</v>
      </c>
      <c r="CV69" s="44">
        <f t="shared" si="253"/>
        <v>448228.2608695652</v>
      </c>
      <c r="CW69" s="44">
        <f t="shared" si="254"/>
        <v>441973.9130434783</v>
      </c>
      <c r="CX69" s="44">
        <f t="shared" si="255"/>
        <v>433634.7826086957</v>
      </c>
      <c r="CY69" s="44">
        <f t="shared" si="256"/>
        <v>369006.5217391304</v>
      </c>
      <c r="CZ69" s="44">
        <f t="shared" si="257"/>
        <v>312717.39130434784</v>
      </c>
      <c r="DA69" s="44">
        <f t="shared" si="258"/>
        <v>296039.1304347826</v>
      </c>
      <c r="DB69" s="44">
        <f t="shared" si="259"/>
        <v>239750</v>
      </c>
      <c r="DC69" s="44">
        <f t="shared" si="260"/>
        <v>225156.52173913043</v>
      </c>
      <c r="DD69" s="44">
        <f t="shared" si="261"/>
        <v>189715.21739130435</v>
      </c>
      <c r="DE69" s="44">
        <f t="shared" si="262"/>
        <v>160528.26086956522</v>
      </c>
      <c r="DF69" s="44">
        <f t="shared" si="263"/>
        <v>102154.34782608696</v>
      </c>
      <c r="DG69" s="44">
        <f t="shared" si="264"/>
        <v>110493.47826086957</v>
      </c>
      <c r="DH69" s="44">
        <f t="shared" si="265"/>
        <v>108408.69565217392</v>
      </c>
      <c r="DI69" s="44">
        <f t="shared" si="266"/>
        <v>152189.1304347826</v>
      </c>
      <c r="DJ69" s="47"/>
    </row>
    <row r="70" spans="1:114" ht="13.5">
      <c r="A70" s="42" t="s">
        <v>112</v>
      </c>
      <c r="B70" s="35" t="s">
        <v>158</v>
      </c>
      <c r="C70" s="42">
        <v>5</v>
      </c>
      <c r="D70" s="35">
        <v>1901.121212121212</v>
      </c>
      <c r="E70" s="35">
        <v>803.439393939394</v>
      </c>
      <c r="F70" s="39">
        <v>3</v>
      </c>
      <c r="G70" s="39">
        <v>5</v>
      </c>
      <c r="H70" s="39">
        <v>5</v>
      </c>
      <c r="I70" s="39">
        <v>12</v>
      </c>
      <c r="J70" s="39">
        <v>16</v>
      </c>
      <c r="K70" s="42">
        <v>13</v>
      </c>
      <c r="L70" s="42">
        <v>10</v>
      </c>
      <c r="M70" s="39">
        <v>15</v>
      </c>
      <c r="N70" s="39">
        <v>8</v>
      </c>
      <c r="O70" s="39">
        <v>4</v>
      </c>
      <c r="P70" s="39">
        <v>3</v>
      </c>
      <c r="Q70" s="39">
        <v>3</v>
      </c>
      <c r="R70" s="39">
        <v>1</v>
      </c>
      <c r="S70" s="39">
        <v>0</v>
      </c>
      <c r="T70" s="39">
        <v>0</v>
      </c>
      <c r="U70" s="39">
        <v>0</v>
      </c>
      <c r="V70" s="39">
        <v>0</v>
      </c>
      <c r="W70" s="39">
        <v>0</v>
      </c>
      <c r="X70" s="39">
        <v>0</v>
      </c>
      <c r="Y70" s="39">
        <v>0</v>
      </c>
      <c r="Z70" s="35" t="s">
        <v>112</v>
      </c>
      <c r="AA70" s="40"/>
      <c r="AB70" s="40">
        <f t="shared" si="187"/>
        <v>5703.363636363636</v>
      </c>
      <c r="AC70" s="40">
        <f t="shared" si="188"/>
        <v>9505.60606060606</v>
      </c>
      <c r="AD70" s="40">
        <f t="shared" si="189"/>
        <v>9505.60606060606</v>
      </c>
      <c r="AE70" s="40">
        <f t="shared" si="190"/>
        <v>22813.454545454544</v>
      </c>
      <c r="AF70" s="40">
        <f t="shared" si="191"/>
        <v>30417.939393939392</v>
      </c>
      <c r="AG70" s="40">
        <f t="shared" si="192"/>
        <v>24714.575757575756</v>
      </c>
      <c r="AH70" s="40">
        <f t="shared" si="193"/>
        <v>19011.21212121212</v>
      </c>
      <c r="AI70" s="40">
        <f t="shared" si="194"/>
        <v>28516.81818181818</v>
      </c>
      <c r="AJ70" s="40">
        <f t="shared" si="195"/>
        <v>15208.969696969696</v>
      </c>
      <c r="AK70" s="40">
        <f t="shared" si="196"/>
        <v>7604.484848484848</v>
      </c>
      <c r="AL70" s="40">
        <f t="shared" si="197"/>
        <v>5703.363636363636</v>
      </c>
      <c r="AM70" s="40">
        <f t="shared" si="198"/>
        <v>5703.363636363636</v>
      </c>
      <c r="AN70" s="40">
        <f t="shared" si="199"/>
        <v>1901.121212121212</v>
      </c>
      <c r="AO70" s="40">
        <f t="shared" si="200"/>
        <v>0</v>
      </c>
      <c r="AP70" s="40">
        <f t="shared" si="201"/>
        <v>0</v>
      </c>
      <c r="AQ70" s="40">
        <f t="shared" si="202"/>
        <v>0</v>
      </c>
      <c r="AR70" s="40">
        <f t="shared" si="203"/>
        <v>0</v>
      </c>
      <c r="AS70" s="40">
        <f t="shared" si="204"/>
        <v>0</v>
      </c>
      <c r="AT70" s="40">
        <f t="shared" si="205"/>
        <v>0</v>
      </c>
      <c r="AU70" s="40">
        <f t="shared" si="206"/>
        <v>0</v>
      </c>
      <c r="AV70" s="39"/>
      <c r="AW70" s="41"/>
      <c r="AX70" s="41">
        <f t="shared" si="207"/>
        <v>2410.318181818182</v>
      </c>
      <c r="AY70" s="41">
        <f t="shared" si="208"/>
        <v>4017.19696969697</v>
      </c>
      <c r="AZ70" s="41">
        <f t="shared" si="209"/>
        <v>4017.19696969697</v>
      </c>
      <c r="BA70" s="41">
        <f t="shared" si="210"/>
        <v>9641.272727272728</v>
      </c>
      <c r="BB70" s="41">
        <f t="shared" si="211"/>
        <v>12855.030303030304</v>
      </c>
      <c r="BC70" s="41">
        <f t="shared" si="212"/>
        <v>10444.712121212122</v>
      </c>
      <c r="BD70" s="41">
        <f t="shared" si="213"/>
        <v>8034.39393939394</v>
      </c>
      <c r="BE70" s="41">
        <f t="shared" si="214"/>
        <v>12051.59090909091</v>
      </c>
      <c r="BF70" s="41">
        <f t="shared" si="215"/>
        <v>6427.515151515152</v>
      </c>
      <c r="BG70" s="41">
        <f t="shared" si="216"/>
        <v>3213.757575757576</v>
      </c>
      <c r="BH70" s="41">
        <f t="shared" si="217"/>
        <v>2410.318181818182</v>
      </c>
      <c r="BI70" s="41">
        <f t="shared" si="218"/>
        <v>2410.318181818182</v>
      </c>
      <c r="BJ70" s="41">
        <f t="shared" si="219"/>
        <v>803.439393939394</v>
      </c>
      <c r="BK70" s="41">
        <f t="shared" si="220"/>
        <v>0</v>
      </c>
      <c r="BL70" s="41">
        <f t="shared" si="221"/>
        <v>0</v>
      </c>
      <c r="BM70" s="41">
        <f t="shared" si="222"/>
        <v>0</v>
      </c>
      <c r="BN70" s="41">
        <f t="shared" si="223"/>
        <v>0</v>
      </c>
      <c r="BO70" s="41">
        <f t="shared" si="224"/>
        <v>0</v>
      </c>
      <c r="BP70" s="41">
        <f t="shared" si="225"/>
        <v>0</v>
      </c>
      <c r="BQ70" s="41">
        <f t="shared" si="226"/>
        <v>0</v>
      </c>
      <c r="BR70" s="46"/>
      <c r="BS70" s="33"/>
      <c r="BT70" s="42">
        <f t="shared" si="227"/>
        <v>28516.81818181818</v>
      </c>
      <c r="BU70" s="42">
        <f t="shared" si="228"/>
        <v>47528.030303030304</v>
      </c>
      <c r="BV70" s="42">
        <f t="shared" si="229"/>
        <v>47528.030303030304</v>
      </c>
      <c r="BW70" s="42">
        <f t="shared" si="230"/>
        <v>114067.27272727272</v>
      </c>
      <c r="BX70" s="42">
        <f t="shared" si="231"/>
        <v>152089.69696969696</v>
      </c>
      <c r="BY70" s="42">
        <f t="shared" si="232"/>
        <v>123572.87878787878</v>
      </c>
      <c r="BZ70" s="42">
        <f t="shared" si="233"/>
        <v>95056.06060606061</v>
      </c>
      <c r="CA70" s="42">
        <f t="shared" si="234"/>
        <v>142584.0909090909</v>
      </c>
      <c r="CB70" s="42">
        <f t="shared" si="235"/>
        <v>76044.84848484848</v>
      </c>
      <c r="CC70" s="42">
        <f t="shared" si="236"/>
        <v>38022.42424242424</v>
      </c>
      <c r="CD70" s="42">
        <f t="shared" si="237"/>
        <v>28516.81818181818</v>
      </c>
      <c r="CE70" s="42">
        <f t="shared" si="238"/>
        <v>28516.81818181818</v>
      </c>
      <c r="CF70" s="42">
        <f t="shared" si="239"/>
        <v>9505.60606060606</v>
      </c>
      <c r="CG70" s="42">
        <f t="shared" si="240"/>
        <v>0</v>
      </c>
      <c r="CH70" s="42">
        <f t="shared" si="241"/>
        <v>0</v>
      </c>
      <c r="CI70" s="42">
        <f t="shared" si="242"/>
        <v>0</v>
      </c>
      <c r="CJ70" s="42">
        <f t="shared" si="243"/>
        <v>0</v>
      </c>
      <c r="CK70" s="42">
        <f t="shared" si="244"/>
        <v>0</v>
      </c>
      <c r="CL70" s="42">
        <f t="shared" si="245"/>
        <v>0</v>
      </c>
      <c r="CM70" s="42">
        <f t="shared" si="246"/>
        <v>0</v>
      </c>
      <c r="CN70" s="46"/>
      <c r="CO70" s="46"/>
      <c r="CP70" s="44">
        <f t="shared" si="247"/>
        <v>12051.59090909091</v>
      </c>
      <c r="CQ70" s="44">
        <f t="shared" si="248"/>
        <v>20085.984848484848</v>
      </c>
      <c r="CR70" s="44">
        <f t="shared" si="249"/>
        <v>20085.984848484848</v>
      </c>
      <c r="CS70" s="44">
        <f t="shared" si="250"/>
        <v>48206.36363636364</v>
      </c>
      <c r="CT70" s="44">
        <f t="shared" si="251"/>
        <v>64275.15151515152</v>
      </c>
      <c r="CU70" s="44">
        <f t="shared" si="252"/>
        <v>52223.56060606061</v>
      </c>
      <c r="CV70" s="44">
        <f t="shared" si="253"/>
        <v>40171.969696969696</v>
      </c>
      <c r="CW70" s="44">
        <f t="shared" si="254"/>
        <v>60257.95454545455</v>
      </c>
      <c r="CX70" s="44">
        <f t="shared" si="255"/>
        <v>32137.57575757576</v>
      </c>
      <c r="CY70" s="44">
        <f t="shared" si="256"/>
        <v>16068.78787878788</v>
      </c>
      <c r="CZ70" s="44">
        <f t="shared" si="257"/>
        <v>12051.59090909091</v>
      </c>
      <c r="DA70" s="44">
        <f t="shared" si="258"/>
        <v>12051.59090909091</v>
      </c>
      <c r="DB70" s="44">
        <f t="shared" si="259"/>
        <v>4017.19696969697</v>
      </c>
      <c r="DC70" s="44">
        <f t="shared" si="260"/>
        <v>0</v>
      </c>
      <c r="DD70" s="44">
        <f t="shared" si="261"/>
        <v>0</v>
      </c>
      <c r="DE70" s="44">
        <f t="shared" si="262"/>
        <v>0</v>
      </c>
      <c r="DF70" s="44">
        <f t="shared" si="263"/>
        <v>0</v>
      </c>
      <c r="DG70" s="44">
        <f t="shared" si="264"/>
        <v>0</v>
      </c>
      <c r="DH70" s="44">
        <f t="shared" si="265"/>
        <v>0</v>
      </c>
      <c r="DI70" s="44">
        <f t="shared" si="266"/>
        <v>0</v>
      </c>
      <c r="DJ70" s="47"/>
    </row>
    <row r="71" spans="1:114" ht="13.5">
      <c r="A71" s="35" t="s">
        <v>88</v>
      </c>
      <c r="B71" s="35" t="s">
        <v>158</v>
      </c>
      <c r="C71" s="42">
        <v>5</v>
      </c>
      <c r="D71" s="35">
        <v>3161.7906976744184</v>
      </c>
      <c r="E71" s="35">
        <v>720.9302325581396</v>
      </c>
      <c r="F71" s="39">
        <v>52</v>
      </c>
      <c r="G71" s="39">
        <v>44</v>
      </c>
      <c r="H71" s="39">
        <v>34</v>
      </c>
      <c r="I71" s="39">
        <v>29</v>
      </c>
      <c r="J71" s="39">
        <v>27</v>
      </c>
      <c r="K71" s="42">
        <v>23</v>
      </c>
      <c r="L71" s="42">
        <v>22</v>
      </c>
      <c r="M71" s="39">
        <v>15</v>
      </c>
      <c r="N71" s="39">
        <v>13</v>
      </c>
      <c r="O71" s="39">
        <v>13</v>
      </c>
      <c r="P71" s="39">
        <v>8</v>
      </c>
      <c r="Q71" s="39">
        <v>3</v>
      </c>
      <c r="R71" s="39">
        <v>0</v>
      </c>
      <c r="S71" s="39">
        <v>0</v>
      </c>
      <c r="T71" s="39">
        <v>0</v>
      </c>
      <c r="U71" s="39">
        <v>0</v>
      </c>
      <c r="V71" s="39">
        <v>0</v>
      </c>
      <c r="W71" s="39">
        <v>0</v>
      </c>
      <c r="X71" s="39">
        <v>0</v>
      </c>
      <c r="Y71" s="39">
        <v>0</v>
      </c>
      <c r="Z71" s="35" t="s">
        <v>88</v>
      </c>
      <c r="AA71" s="40"/>
      <c r="AB71" s="40">
        <f t="shared" si="187"/>
        <v>164413.11627906977</v>
      </c>
      <c r="AC71" s="40">
        <f t="shared" si="188"/>
        <v>139118.7906976744</v>
      </c>
      <c r="AD71" s="40">
        <f t="shared" si="189"/>
        <v>107500.88372093023</v>
      </c>
      <c r="AE71" s="40">
        <f t="shared" si="190"/>
        <v>91691.93023255814</v>
      </c>
      <c r="AF71" s="40">
        <f t="shared" si="191"/>
        <v>85368.3488372093</v>
      </c>
      <c r="AG71" s="40">
        <f t="shared" si="192"/>
        <v>72721.18604651162</v>
      </c>
      <c r="AH71" s="40">
        <f t="shared" si="193"/>
        <v>69559.3953488372</v>
      </c>
      <c r="AI71" s="40">
        <f t="shared" si="194"/>
        <v>47426.860465116275</v>
      </c>
      <c r="AJ71" s="40">
        <f t="shared" si="195"/>
        <v>41103.27906976744</v>
      </c>
      <c r="AK71" s="40">
        <f t="shared" si="196"/>
        <v>41103.27906976744</v>
      </c>
      <c r="AL71" s="40">
        <f t="shared" si="197"/>
        <v>25294.325581395347</v>
      </c>
      <c r="AM71" s="40">
        <f t="shared" si="198"/>
        <v>9485.372093023256</v>
      </c>
      <c r="AN71" s="40">
        <f t="shared" si="199"/>
        <v>0</v>
      </c>
      <c r="AO71" s="40">
        <f t="shared" si="200"/>
        <v>0</v>
      </c>
      <c r="AP71" s="40">
        <f t="shared" si="201"/>
        <v>0</v>
      </c>
      <c r="AQ71" s="40">
        <f t="shared" si="202"/>
        <v>0</v>
      </c>
      <c r="AR71" s="40">
        <f t="shared" si="203"/>
        <v>0</v>
      </c>
      <c r="AS71" s="40">
        <f t="shared" si="204"/>
        <v>0</v>
      </c>
      <c r="AT71" s="40">
        <f t="shared" si="205"/>
        <v>0</v>
      </c>
      <c r="AU71" s="40">
        <f t="shared" si="206"/>
        <v>0</v>
      </c>
      <c r="AV71" s="39"/>
      <c r="AW71" s="41"/>
      <c r="AX71" s="41">
        <f t="shared" si="207"/>
        <v>37488.37209302326</v>
      </c>
      <c r="AY71" s="41">
        <f t="shared" si="208"/>
        <v>31720.93023255814</v>
      </c>
      <c r="AZ71" s="41">
        <f t="shared" si="209"/>
        <v>24511.627906976744</v>
      </c>
      <c r="BA71" s="41">
        <f t="shared" si="210"/>
        <v>20906.976744186046</v>
      </c>
      <c r="BB71" s="41">
        <f t="shared" si="211"/>
        <v>19465.116279069767</v>
      </c>
      <c r="BC71" s="41">
        <f t="shared" si="212"/>
        <v>16581.39534883721</v>
      </c>
      <c r="BD71" s="41">
        <f t="shared" si="213"/>
        <v>15860.46511627907</v>
      </c>
      <c r="BE71" s="41">
        <f t="shared" si="214"/>
        <v>10813.953488372093</v>
      </c>
      <c r="BF71" s="41">
        <f t="shared" si="215"/>
        <v>9372.093023255815</v>
      </c>
      <c r="BG71" s="41">
        <f t="shared" si="216"/>
        <v>9372.093023255815</v>
      </c>
      <c r="BH71" s="41">
        <f t="shared" si="217"/>
        <v>5767.441860465116</v>
      </c>
      <c r="BI71" s="41">
        <f t="shared" si="218"/>
        <v>2162.790697674419</v>
      </c>
      <c r="BJ71" s="41">
        <f t="shared" si="219"/>
        <v>0</v>
      </c>
      <c r="BK71" s="41">
        <f t="shared" si="220"/>
        <v>0</v>
      </c>
      <c r="BL71" s="41">
        <f t="shared" si="221"/>
        <v>0</v>
      </c>
      <c r="BM71" s="41">
        <f t="shared" si="222"/>
        <v>0</v>
      </c>
      <c r="BN71" s="41">
        <f t="shared" si="223"/>
        <v>0</v>
      </c>
      <c r="BO71" s="41">
        <f t="shared" si="224"/>
        <v>0</v>
      </c>
      <c r="BP71" s="41">
        <f t="shared" si="225"/>
        <v>0</v>
      </c>
      <c r="BQ71" s="41">
        <f t="shared" si="226"/>
        <v>0</v>
      </c>
      <c r="BR71" s="46"/>
      <c r="BS71" s="33"/>
      <c r="BT71" s="42">
        <f t="shared" si="227"/>
        <v>822065.5813953489</v>
      </c>
      <c r="BU71" s="42">
        <f t="shared" si="228"/>
        <v>695593.953488372</v>
      </c>
      <c r="BV71" s="42">
        <f t="shared" si="229"/>
        <v>537504.4186046511</v>
      </c>
      <c r="BW71" s="42">
        <f t="shared" si="230"/>
        <v>458459.6511627907</v>
      </c>
      <c r="BX71" s="42">
        <f t="shared" si="231"/>
        <v>426841.7441860465</v>
      </c>
      <c r="BY71" s="42">
        <f t="shared" si="232"/>
        <v>363605.9302325581</v>
      </c>
      <c r="BZ71" s="42">
        <f t="shared" si="233"/>
        <v>347796.976744186</v>
      </c>
      <c r="CA71" s="42">
        <f t="shared" si="234"/>
        <v>237134.30232558138</v>
      </c>
      <c r="CB71" s="42">
        <f t="shared" si="235"/>
        <v>205516.39534883722</v>
      </c>
      <c r="CC71" s="42">
        <f t="shared" si="236"/>
        <v>205516.39534883722</v>
      </c>
      <c r="CD71" s="42">
        <f t="shared" si="237"/>
        <v>126471.62790697673</v>
      </c>
      <c r="CE71" s="42">
        <f t="shared" si="238"/>
        <v>47426.860465116275</v>
      </c>
      <c r="CF71" s="42">
        <f t="shared" si="239"/>
        <v>0</v>
      </c>
      <c r="CG71" s="42">
        <f t="shared" si="240"/>
        <v>0</v>
      </c>
      <c r="CH71" s="42">
        <f t="shared" si="241"/>
        <v>0</v>
      </c>
      <c r="CI71" s="42">
        <f t="shared" si="242"/>
        <v>0</v>
      </c>
      <c r="CJ71" s="42">
        <f t="shared" si="243"/>
        <v>0</v>
      </c>
      <c r="CK71" s="42">
        <f t="shared" si="244"/>
        <v>0</v>
      </c>
      <c r="CL71" s="42">
        <f t="shared" si="245"/>
        <v>0</v>
      </c>
      <c r="CM71" s="42">
        <f t="shared" si="246"/>
        <v>0</v>
      </c>
      <c r="CN71" s="46"/>
      <c r="CO71" s="46"/>
      <c r="CP71" s="44">
        <f t="shared" si="247"/>
        <v>187441.8604651163</v>
      </c>
      <c r="CQ71" s="44">
        <f t="shared" si="248"/>
        <v>158604.65116279072</v>
      </c>
      <c r="CR71" s="44">
        <f t="shared" si="249"/>
        <v>122558.13953488372</v>
      </c>
      <c r="CS71" s="44">
        <f t="shared" si="250"/>
        <v>104534.88372093023</v>
      </c>
      <c r="CT71" s="44">
        <f t="shared" si="251"/>
        <v>97325.58139534884</v>
      </c>
      <c r="CU71" s="44">
        <f t="shared" si="252"/>
        <v>82906.97674418605</v>
      </c>
      <c r="CV71" s="44">
        <f t="shared" si="253"/>
        <v>79302.32558139536</v>
      </c>
      <c r="CW71" s="44">
        <f t="shared" si="254"/>
        <v>54069.767441860466</v>
      </c>
      <c r="CX71" s="44">
        <f t="shared" si="255"/>
        <v>46860.465116279076</v>
      </c>
      <c r="CY71" s="44">
        <f t="shared" si="256"/>
        <v>46860.465116279076</v>
      </c>
      <c r="CZ71" s="44">
        <f t="shared" si="257"/>
        <v>28837.20930232558</v>
      </c>
      <c r="DA71" s="44">
        <f t="shared" si="258"/>
        <v>10813.953488372095</v>
      </c>
      <c r="DB71" s="44">
        <f t="shared" si="259"/>
        <v>0</v>
      </c>
      <c r="DC71" s="44">
        <f t="shared" si="260"/>
        <v>0</v>
      </c>
      <c r="DD71" s="44">
        <f t="shared" si="261"/>
        <v>0</v>
      </c>
      <c r="DE71" s="44">
        <f t="shared" si="262"/>
        <v>0</v>
      </c>
      <c r="DF71" s="44">
        <f t="shared" si="263"/>
        <v>0</v>
      </c>
      <c r="DG71" s="44">
        <f t="shared" si="264"/>
        <v>0</v>
      </c>
      <c r="DH71" s="44">
        <f t="shared" si="265"/>
        <v>0</v>
      </c>
      <c r="DI71" s="44">
        <f t="shared" si="266"/>
        <v>0</v>
      </c>
      <c r="DJ71" s="47"/>
    </row>
    <row r="72" spans="1:114" ht="13.5">
      <c r="A72" s="35"/>
      <c r="B72" s="35"/>
      <c r="C72" s="42"/>
      <c r="D72" s="35"/>
      <c r="E72" s="35"/>
      <c r="F72" s="46">
        <f aca="true" t="shared" si="267" ref="F72:Y72">SUM(F54:F71)</f>
        <v>919</v>
      </c>
      <c r="G72" s="46">
        <f t="shared" si="267"/>
        <v>927</v>
      </c>
      <c r="H72" s="46">
        <f t="shared" si="267"/>
        <v>1017</v>
      </c>
      <c r="I72" s="46">
        <f t="shared" si="267"/>
        <v>977</v>
      </c>
      <c r="J72" s="46">
        <f t="shared" si="267"/>
        <v>959</v>
      </c>
      <c r="K72" s="46">
        <f t="shared" si="267"/>
        <v>914</v>
      </c>
      <c r="L72" s="46">
        <f t="shared" si="267"/>
        <v>867</v>
      </c>
      <c r="M72" s="46">
        <f t="shared" si="267"/>
        <v>816</v>
      </c>
      <c r="N72" s="46">
        <f t="shared" si="267"/>
        <v>741</v>
      </c>
      <c r="O72" s="46">
        <f t="shared" si="267"/>
        <v>658</v>
      </c>
      <c r="P72" s="46">
        <f t="shared" si="267"/>
        <v>571</v>
      </c>
      <c r="Q72" s="46">
        <f t="shared" si="267"/>
        <v>560</v>
      </c>
      <c r="R72" s="46">
        <f t="shared" si="267"/>
        <v>503</v>
      </c>
      <c r="S72" s="46">
        <f t="shared" si="267"/>
        <v>467</v>
      </c>
      <c r="T72" s="46">
        <f t="shared" si="267"/>
        <v>420</v>
      </c>
      <c r="U72" s="46">
        <f t="shared" si="267"/>
        <v>361</v>
      </c>
      <c r="V72" s="46">
        <f t="shared" si="267"/>
        <v>317</v>
      </c>
      <c r="W72" s="46">
        <f t="shared" si="267"/>
        <v>330</v>
      </c>
      <c r="X72" s="46">
        <f t="shared" si="267"/>
        <v>297</v>
      </c>
      <c r="Y72" s="46">
        <f t="shared" si="267"/>
        <v>274</v>
      </c>
      <c r="Z72" s="35" t="s">
        <v>241</v>
      </c>
      <c r="AA72" s="46"/>
      <c r="AB72" s="46">
        <f aca="true" t="shared" si="268" ref="AB72:AU72">SUM(AB54:AB71)</f>
        <v>1236981.0318097684</v>
      </c>
      <c r="AC72" s="46">
        <f t="shared" si="268"/>
        <v>1204417.8223407608</v>
      </c>
      <c r="AD72" s="46">
        <f t="shared" si="268"/>
        <v>1217583.890680864</v>
      </c>
      <c r="AE72" s="46">
        <f t="shared" si="268"/>
        <v>1123713.887254061</v>
      </c>
      <c r="AF72" s="46">
        <f t="shared" si="268"/>
        <v>1056645.0793600578</v>
      </c>
      <c r="AG72" s="46">
        <f t="shared" si="268"/>
        <v>959961.664820964</v>
      </c>
      <c r="AH72" s="46">
        <f t="shared" si="268"/>
        <v>886117.5881418532</v>
      </c>
      <c r="AI72" s="46">
        <f t="shared" si="268"/>
        <v>809634.1624876314</v>
      </c>
      <c r="AJ72" s="46">
        <f t="shared" si="268"/>
        <v>703318.1093595524</v>
      </c>
      <c r="AK72" s="46">
        <f t="shared" si="268"/>
        <v>608183.6863842062</v>
      </c>
      <c r="AL72" s="46">
        <f t="shared" si="268"/>
        <v>520269.5495706445</v>
      </c>
      <c r="AM72" s="46">
        <f t="shared" si="268"/>
        <v>491122.80376647104</v>
      </c>
      <c r="AN72" s="46">
        <f t="shared" si="268"/>
        <v>442083.4723591473</v>
      </c>
      <c r="AO72" s="46">
        <f t="shared" si="268"/>
        <v>408336.17382648424</v>
      </c>
      <c r="AP72" s="46">
        <f t="shared" si="268"/>
        <v>371044.63976128463</v>
      </c>
      <c r="AQ72" s="46">
        <f t="shared" si="268"/>
        <v>315742.5239537582</v>
      </c>
      <c r="AR72" s="46">
        <f t="shared" si="268"/>
        <v>281794.62585784023</v>
      </c>
      <c r="AS72" s="46">
        <f t="shared" si="268"/>
        <v>285744.69376458426</v>
      </c>
      <c r="AT72" s="46">
        <f t="shared" si="268"/>
        <v>268505.71711255814</v>
      </c>
      <c r="AU72" s="46">
        <f t="shared" si="268"/>
        <v>229351.9360163837</v>
      </c>
      <c r="AV72" s="46"/>
      <c r="AW72" s="46"/>
      <c r="AX72" s="46">
        <f aca="true" t="shared" si="269" ref="AX72:BQ72">SUM(AX54:AX71)</f>
        <v>597441.8083858222</v>
      </c>
      <c r="AY72" s="46">
        <f t="shared" si="269"/>
        <v>596437.4880155014</v>
      </c>
      <c r="AZ72" s="46">
        <f t="shared" si="269"/>
        <v>632655.5822533873</v>
      </c>
      <c r="BA72" s="46">
        <f t="shared" si="269"/>
        <v>599583.9139724222</v>
      </c>
      <c r="BB72" s="46">
        <f t="shared" si="269"/>
        <v>576596.6183860468</v>
      </c>
      <c r="BC72" s="46">
        <f t="shared" si="269"/>
        <v>541197.6718937098</v>
      </c>
      <c r="BD72" s="46">
        <f t="shared" si="269"/>
        <v>504871.6293786038</v>
      </c>
      <c r="BE72" s="46">
        <f t="shared" si="269"/>
        <v>468320.81903048535</v>
      </c>
      <c r="BF72" s="46">
        <f t="shared" si="269"/>
        <v>418049.87746432354</v>
      </c>
      <c r="BG72" s="46">
        <f t="shared" si="269"/>
        <v>367674.1320476249</v>
      </c>
      <c r="BH72" s="46">
        <f t="shared" si="269"/>
        <v>320274.15291355696</v>
      </c>
      <c r="BI72" s="46">
        <f t="shared" si="269"/>
        <v>308823.9269215019</v>
      </c>
      <c r="BJ72" s="46">
        <f t="shared" si="269"/>
        <v>277178.78796846344</v>
      </c>
      <c r="BK72" s="46">
        <f t="shared" si="269"/>
        <v>255004.399888471</v>
      </c>
      <c r="BL72" s="46">
        <f t="shared" si="269"/>
        <v>230462.96796740737</v>
      </c>
      <c r="BM72" s="46">
        <f t="shared" si="269"/>
        <v>194893.95825182443</v>
      </c>
      <c r="BN72" s="46">
        <f t="shared" si="269"/>
        <v>171983.32149018312</v>
      </c>
      <c r="BO72" s="46">
        <f t="shared" si="269"/>
        <v>177064.9699094344</v>
      </c>
      <c r="BP72" s="46">
        <f t="shared" si="269"/>
        <v>160977.8291792719</v>
      </c>
      <c r="BQ72" s="46">
        <f t="shared" si="269"/>
        <v>142322.34808620065</v>
      </c>
      <c r="BR72" s="46"/>
      <c r="BS72" s="33" t="s">
        <v>241</v>
      </c>
      <c r="BT72" s="42">
        <f aca="true" t="shared" si="270" ref="BT72:CM72">SUM(BT54:BT71)</f>
        <v>5839609.559785942</v>
      </c>
      <c r="BU72" s="42">
        <f t="shared" si="270"/>
        <v>5693509.822514614</v>
      </c>
      <c r="BV72" s="42">
        <f t="shared" si="270"/>
        <v>5776190.864706533</v>
      </c>
      <c r="BW72" s="42">
        <f t="shared" si="270"/>
        <v>5335619.1142801335</v>
      </c>
      <c r="BX72" s="42">
        <f t="shared" si="270"/>
        <v>5018394.825547218</v>
      </c>
      <c r="BY72" s="42">
        <f t="shared" si="270"/>
        <v>4554046.101254697</v>
      </c>
      <c r="BZ72" s="42">
        <f t="shared" si="270"/>
        <v>4218293.141077816</v>
      </c>
      <c r="CA72" s="42">
        <f t="shared" si="270"/>
        <v>3864903.3906936855</v>
      </c>
      <c r="CB72" s="42">
        <f t="shared" si="270"/>
        <v>3370146.413382528</v>
      </c>
      <c r="CC72" s="42">
        <f t="shared" si="270"/>
        <v>2929207.1616507606</v>
      </c>
      <c r="CD72" s="42">
        <f t="shared" si="270"/>
        <v>2498443.977582953</v>
      </c>
      <c r="CE72" s="42">
        <f t="shared" si="270"/>
        <v>2371657.5188323553</v>
      </c>
      <c r="CF72" s="42">
        <f t="shared" si="270"/>
        <v>2139632.14557952</v>
      </c>
      <c r="CG72" s="42">
        <f t="shared" si="270"/>
        <v>1980132.6529162049</v>
      </c>
      <c r="CH72" s="42">
        <f t="shared" si="270"/>
        <v>1798906.1042118287</v>
      </c>
      <c r="CI72" s="42">
        <f t="shared" si="270"/>
        <v>1541100.2549039263</v>
      </c>
      <c r="CJ72" s="42">
        <f t="shared" si="270"/>
        <v>1381476.9130729851</v>
      </c>
      <c r="CK72" s="42">
        <f t="shared" si="270"/>
        <v>1400463.4688229214</v>
      </c>
      <c r="CL72" s="42">
        <f t="shared" si="270"/>
        <v>1310136.1531303583</v>
      </c>
      <c r="CM72" s="42">
        <f t="shared" si="270"/>
        <v>1121241.3017035401</v>
      </c>
      <c r="CN72" s="46"/>
      <c r="CO72" s="46"/>
      <c r="CP72" s="46">
        <f aca="true" t="shared" si="271" ref="CP72:DI72">SUM(CP54:CP71)</f>
        <v>2760945.7198160896</v>
      </c>
      <c r="CQ72" s="46">
        <f t="shared" si="271"/>
        <v>2765661.1076450744</v>
      </c>
      <c r="CR72" s="46">
        <f t="shared" si="271"/>
        <v>2955854.0749033</v>
      </c>
      <c r="CS72" s="46">
        <f t="shared" si="271"/>
        <v>2806488.7309186226</v>
      </c>
      <c r="CT72" s="46">
        <f t="shared" si="271"/>
        <v>2703565.891684534</v>
      </c>
      <c r="CU72" s="46">
        <f t="shared" si="271"/>
        <v>2538271.739566829</v>
      </c>
      <c r="CV72" s="46">
        <f t="shared" si="271"/>
        <v>2377773.918268941</v>
      </c>
      <c r="CW72" s="46">
        <f t="shared" si="271"/>
        <v>2213157.4542433363</v>
      </c>
      <c r="CX72" s="46">
        <f t="shared" si="271"/>
        <v>1983530.5870759177</v>
      </c>
      <c r="CY72" s="46">
        <f t="shared" si="271"/>
        <v>1752474.741319206</v>
      </c>
      <c r="CZ72" s="46">
        <f t="shared" si="271"/>
        <v>1522331.9942975142</v>
      </c>
      <c r="DA72" s="46">
        <f t="shared" si="271"/>
        <v>1478998.431904806</v>
      </c>
      <c r="DB72" s="46">
        <f t="shared" si="271"/>
        <v>1330711.5344369118</v>
      </c>
      <c r="DC72" s="46">
        <f t="shared" si="271"/>
        <v>1225903.972415328</v>
      </c>
      <c r="DD72" s="46">
        <f t="shared" si="271"/>
        <v>1107502.177674875</v>
      </c>
      <c r="DE72" s="46">
        <f t="shared" si="271"/>
        <v>942718.2372050679</v>
      </c>
      <c r="DF72" s="46">
        <f t="shared" si="271"/>
        <v>835377.2560995641</v>
      </c>
      <c r="DG72" s="46">
        <f t="shared" si="271"/>
        <v>860103.849547172</v>
      </c>
      <c r="DH72" s="46">
        <f t="shared" si="271"/>
        <v>777431.4431936569</v>
      </c>
      <c r="DI72" s="46">
        <f t="shared" si="271"/>
        <v>690288.8755661385</v>
      </c>
      <c r="DJ72" s="47"/>
    </row>
    <row r="73" spans="1:114" ht="13.5">
      <c r="A73" s="35"/>
      <c r="B73" s="35"/>
      <c r="C73" s="42"/>
      <c r="D73" s="35"/>
      <c r="E73" s="35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35" t="s">
        <v>242</v>
      </c>
      <c r="AA73" s="46"/>
      <c r="AB73" s="46">
        <f>AB72/F72</f>
        <v>1346.0076515884314</v>
      </c>
      <c r="AC73" s="46">
        <f aca="true" t="shared" si="272" ref="AC73:AU73">AC72/G72</f>
        <v>1299.2641017699686</v>
      </c>
      <c r="AD73" s="46">
        <f t="shared" si="272"/>
        <v>1197.2309642879686</v>
      </c>
      <c r="AE73" s="46">
        <f t="shared" si="272"/>
        <v>1150.16774539822</v>
      </c>
      <c r="AF73" s="46">
        <f t="shared" si="272"/>
        <v>1101.8196865068383</v>
      </c>
      <c r="AG73" s="46">
        <f t="shared" si="272"/>
        <v>1050.286285362105</v>
      </c>
      <c r="AH73" s="46">
        <f t="shared" si="272"/>
        <v>1022.0502746734178</v>
      </c>
      <c r="AI73" s="46">
        <f t="shared" si="272"/>
        <v>992.198728538764</v>
      </c>
      <c r="AJ73" s="46">
        <f t="shared" si="272"/>
        <v>949.147246099261</v>
      </c>
      <c r="AK73" s="46">
        <f t="shared" si="272"/>
        <v>924.2913166933224</v>
      </c>
      <c r="AL73" s="46">
        <f t="shared" si="272"/>
        <v>911.1550780571707</v>
      </c>
      <c r="AM73" s="46">
        <f t="shared" si="272"/>
        <v>877.0050067258411</v>
      </c>
      <c r="AN73" s="46">
        <f t="shared" si="272"/>
        <v>878.8935832189807</v>
      </c>
      <c r="AO73" s="46">
        <f t="shared" si="272"/>
        <v>874.3815285363688</v>
      </c>
      <c r="AP73" s="46">
        <f t="shared" si="272"/>
        <v>883.4396184792491</v>
      </c>
      <c r="AQ73" s="46">
        <f t="shared" si="272"/>
        <v>874.6330303428205</v>
      </c>
      <c r="AR73" s="46">
        <f t="shared" si="272"/>
        <v>888.942037406436</v>
      </c>
      <c r="AS73" s="46">
        <f t="shared" si="272"/>
        <v>865.8930114078311</v>
      </c>
      <c r="AT73" s="46">
        <f t="shared" si="272"/>
        <v>904.0596535776368</v>
      </c>
      <c r="AU73" s="46">
        <f t="shared" si="272"/>
        <v>837.0508613736631</v>
      </c>
      <c r="AV73" s="46"/>
      <c r="AW73" s="46"/>
      <c r="AX73" s="46">
        <f>AX72/F72</f>
        <v>650.0999003110144</v>
      </c>
      <c r="AY73" s="46">
        <f aca="true" t="shared" si="273" ref="AY73:BQ73">AY72/G72</f>
        <v>643.4061359390522</v>
      </c>
      <c r="AZ73" s="46">
        <f t="shared" si="273"/>
        <v>622.0802185382373</v>
      </c>
      <c r="BA73" s="46">
        <f t="shared" si="273"/>
        <v>613.6989907599</v>
      </c>
      <c r="BB73" s="46">
        <f t="shared" si="273"/>
        <v>601.2477772534378</v>
      </c>
      <c r="BC73" s="46">
        <f t="shared" si="273"/>
        <v>592.1199911309735</v>
      </c>
      <c r="BD73" s="46">
        <f t="shared" si="273"/>
        <v>582.3202184297621</v>
      </c>
      <c r="BE73" s="46">
        <f t="shared" si="273"/>
        <v>573.922572341281</v>
      </c>
      <c r="BF73" s="46">
        <f t="shared" si="273"/>
        <v>564.1698751205446</v>
      </c>
      <c r="BG73" s="46">
        <f t="shared" si="273"/>
        <v>558.775276668123</v>
      </c>
      <c r="BH73" s="46">
        <f t="shared" si="273"/>
        <v>560.9004429309228</v>
      </c>
      <c r="BI73" s="46">
        <f t="shared" si="273"/>
        <v>551.4712980741105</v>
      </c>
      <c r="BJ73" s="46">
        <f t="shared" si="273"/>
        <v>551.0512683269651</v>
      </c>
      <c r="BK73" s="46">
        <f t="shared" si="273"/>
        <v>546.047965499938</v>
      </c>
      <c r="BL73" s="46">
        <f t="shared" si="273"/>
        <v>548.7213523033508</v>
      </c>
      <c r="BM73" s="46">
        <f t="shared" si="273"/>
        <v>539.8724605313696</v>
      </c>
      <c r="BN73" s="46">
        <f t="shared" si="273"/>
        <v>542.5341371930067</v>
      </c>
      <c r="BO73" s="46">
        <f t="shared" si="273"/>
        <v>536.560514877074</v>
      </c>
      <c r="BP73" s="46">
        <f t="shared" si="273"/>
        <v>542.0128928595013</v>
      </c>
      <c r="BQ73" s="46">
        <f t="shared" si="273"/>
        <v>519.4246280518272</v>
      </c>
      <c r="BR73" s="46"/>
      <c r="BS73" s="33" t="s">
        <v>242</v>
      </c>
      <c r="BT73" s="42">
        <f>BT72/AB72</f>
        <v>4.720856189073721</v>
      </c>
      <c r="BU73" s="42">
        <f aca="true" t="shared" si="274" ref="BU73:CM73">BU72/AC72</f>
        <v>4.727188287075823</v>
      </c>
      <c r="BV73" s="42">
        <f t="shared" si="274"/>
        <v>4.743977732389782</v>
      </c>
      <c r="BW73" s="42">
        <f t="shared" si="274"/>
        <v>4.748200742911885</v>
      </c>
      <c r="BX73" s="42">
        <f t="shared" si="274"/>
        <v>4.7493665787821</v>
      </c>
      <c r="BY73" s="42">
        <f t="shared" si="274"/>
        <v>4.743987461316012</v>
      </c>
      <c r="BZ73" s="42">
        <f t="shared" si="274"/>
        <v>4.760421413058031</v>
      </c>
      <c r="CA73" s="42">
        <f t="shared" si="274"/>
        <v>4.773641688758073</v>
      </c>
      <c r="CB73" s="42">
        <f t="shared" si="274"/>
        <v>4.7917810853063525</v>
      </c>
      <c r="CC73" s="42">
        <f t="shared" si="274"/>
        <v>4.81631985077663</v>
      </c>
      <c r="CD73" s="42">
        <f t="shared" si="274"/>
        <v>4.802210661079067</v>
      </c>
      <c r="CE73" s="42">
        <f t="shared" si="274"/>
        <v>4.829051920708774</v>
      </c>
      <c r="CF73" s="42">
        <f t="shared" si="274"/>
        <v>4.83988269039221</v>
      </c>
      <c r="CG73" s="42">
        <f t="shared" si="274"/>
        <v>4.849270723092071</v>
      </c>
      <c r="CH73" s="42">
        <f t="shared" si="274"/>
        <v>4.848220163938154</v>
      </c>
      <c r="CI73" s="42">
        <f t="shared" si="274"/>
        <v>4.88087646733839</v>
      </c>
      <c r="CJ73" s="42">
        <f t="shared" si="274"/>
        <v>4.90242462526561</v>
      </c>
      <c r="CK73" s="42">
        <f t="shared" si="274"/>
        <v>4.901100525690663</v>
      </c>
      <c r="CL73" s="42">
        <f t="shared" si="274"/>
        <v>4.87936036230151</v>
      </c>
      <c r="CM73" s="42">
        <f t="shared" si="274"/>
        <v>4.888737026503428</v>
      </c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7"/>
    </row>
    <row r="74" spans="1:114" ht="13.5">
      <c r="A74" s="35"/>
      <c r="B74" s="35"/>
      <c r="C74" s="42"/>
      <c r="D74" s="35"/>
      <c r="E74" s="35"/>
      <c r="F74" s="46"/>
      <c r="G74" s="46"/>
      <c r="H74" s="46"/>
      <c r="I74" s="46"/>
      <c r="J74" s="46"/>
      <c r="K74" s="42"/>
      <c r="L74" s="42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35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33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7"/>
    </row>
    <row r="75" spans="1:114" ht="34.5">
      <c r="A75" s="50" t="s">
        <v>165</v>
      </c>
      <c r="B75" s="50" t="s">
        <v>159</v>
      </c>
      <c r="C75" s="52" t="s">
        <v>161</v>
      </c>
      <c r="D75" s="28" t="s">
        <v>162</v>
      </c>
      <c r="E75" s="28" t="s">
        <v>163</v>
      </c>
      <c r="F75" s="51">
        <v>2002</v>
      </c>
      <c r="G75" s="51">
        <v>2001</v>
      </c>
      <c r="H75" s="51">
        <v>2000</v>
      </c>
      <c r="I75" s="51">
        <v>1999</v>
      </c>
      <c r="J75" s="51">
        <v>1998</v>
      </c>
      <c r="K75" s="52">
        <v>1997</v>
      </c>
      <c r="L75" s="52">
        <v>1996</v>
      </c>
      <c r="M75" s="51">
        <v>1995</v>
      </c>
      <c r="N75" s="51">
        <v>1994</v>
      </c>
      <c r="O75" s="51">
        <v>1993</v>
      </c>
      <c r="P75" s="51">
        <v>1992</v>
      </c>
      <c r="Q75" s="51">
        <v>1991</v>
      </c>
      <c r="R75" s="51">
        <v>1990</v>
      </c>
      <c r="S75" s="51">
        <v>1989</v>
      </c>
      <c r="T75" s="51">
        <v>1988</v>
      </c>
      <c r="U75" s="51">
        <v>1987</v>
      </c>
      <c r="V75" s="51">
        <v>1986</v>
      </c>
      <c r="W75" s="51">
        <v>1985</v>
      </c>
      <c r="X75" s="51">
        <v>1984</v>
      </c>
      <c r="Y75" s="51">
        <v>1983</v>
      </c>
      <c r="Z75" s="50" t="s">
        <v>165</v>
      </c>
      <c r="AA75" s="31" t="s">
        <v>184</v>
      </c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29"/>
      <c r="AW75" s="32" t="s">
        <v>188</v>
      </c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3"/>
      <c r="BS75" s="33" t="s">
        <v>192</v>
      </c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3"/>
      <c r="CO75" s="33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47"/>
    </row>
    <row r="76" spans="1:114" ht="13.5">
      <c r="A76" s="53" t="s">
        <v>124</v>
      </c>
      <c r="B76" s="53" t="s">
        <v>170</v>
      </c>
      <c r="C76" s="56">
        <v>17</v>
      </c>
      <c r="D76" s="54">
        <v>1080.436170212766</v>
      </c>
      <c r="E76" s="54">
        <v>1503.9202127659576</v>
      </c>
      <c r="F76" s="55">
        <v>0</v>
      </c>
      <c r="G76" s="55">
        <v>0</v>
      </c>
      <c r="H76" s="55">
        <v>0</v>
      </c>
      <c r="I76" s="55">
        <v>0</v>
      </c>
      <c r="J76" s="55">
        <v>0</v>
      </c>
      <c r="K76" s="56">
        <v>0</v>
      </c>
      <c r="L76" s="56">
        <v>0</v>
      </c>
      <c r="M76" s="55">
        <v>0</v>
      </c>
      <c r="N76" s="55">
        <v>0</v>
      </c>
      <c r="O76" s="55">
        <v>0</v>
      </c>
      <c r="P76" s="55">
        <v>0</v>
      </c>
      <c r="Q76" s="55">
        <v>5</v>
      </c>
      <c r="R76" s="55">
        <v>3</v>
      </c>
      <c r="S76" s="55">
        <v>5</v>
      </c>
      <c r="T76" s="55">
        <v>6</v>
      </c>
      <c r="U76" s="55">
        <v>3</v>
      </c>
      <c r="V76" s="55">
        <v>0</v>
      </c>
      <c r="W76" s="55">
        <v>1</v>
      </c>
      <c r="X76" s="55">
        <v>1</v>
      </c>
      <c r="Y76" s="55">
        <v>3</v>
      </c>
      <c r="Z76" s="53" t="s">
        <v>124</v>
      </c>
      <c r="AA76" s="40"/>
      <c r="AB76" s="40">
        <f>$D76*F76</f>
        <v>0</v>
      </c>
      <c r="AC76" s="40">
        <f aca="true" t="shared" si="275" ref="AC76:AU89">$D76*G76</f>
        <v>0</v>
      </c>
      <c r="AD76" s="40">
        <f t="shared" si="275"/>
        <v>0</v>
      </c>
      <c r="AE76" s="40">
        <f t="shared" si="275"/>
        <v>0</v>
      </c>
      <c r="AF76" s="40">
        <f t="shared" si="275"/>
        <v>0</v>
      </c>
      <c r="AG76" s="40">
        <f t="shared" si="275"/>
        <v>0</v>
      </c>
      <c r="AH76" s="40">
        <f t="shared" si="275"/>
        <v>0</v>
      </c>
      <c r="AI76" s="40">
        <f t="shared" si="275"/>
        <v>0</v>
      </c>
      <c r="AJ76" s="40">
        <f t="shared" si="275"/>
        <v>0</v>
      </c>
      <c r="AK76" s="40">
        <f t="shared" si="275"/>
        <v>0</v>
      </c>
      <c r="AL76" s="40">
        <f t="shared" si="275"/>
        <v>0</v>
      </c>
      <c r="AM76" s="40">
        <f t="shared" si="275"/>
        <v>5402.18085106383</v>
      </c>
      <c r="AN76" s="40">
        <f t="shared" si="275"/>
        <v>3241.308510638298</v>
      </c>
      <c r="AO76" s="40">
        <f t="shared" si="275"/>
        <v>5402.18085106383</v>
      </c>
      <c r="AP76" s="40">
        <f t="shared" si="275"/>
        <v>6482.617021276596</v>
      </c>
      <c r="AQ76" s="40">
        <f t="shared" si="275"/>
        <v>3241.308510638298</v>
      </c>
      <c r="AR76" s="40">
        <f t="shared" si="275"/>
        <v>0</v>
      </c>
      <c r="AS76" s="40">
        <f t="shared" si="275"/>
        <v>1080.436170212766</v>
      </c>
      <c r="AT76" s="40">
        <f t="shared" si="275"/>
        <v>1080.436170212766</v>
      </c>
      <c r="AU76" s="40">
        <f t="shared" si="275"/>
        <v>3241.308510638298</v>
      </c>
      <c r="AV76" s="39"/>
      <c r="AW76" s="41"/>
      <c r="AX76" s="41">
        <f>$E76*F76</f>
        <v>0</v>
      </c>
      <c r="AY76" s="41">
        <f aca="true" t="shared" si="276" ref="AY76:BQ89">$E76*G76</f>
        <v>0</v>
      </c>
      <c r="AZ76" s="41">
        <f t="shared" si="276"/>
        <v>0</v>
      </c>
      <c r="BA76" s="41">
        <f t="shared" si="276"/>
        <v>0</v>
      </c>
      <c r="BB76" s="41">
        <f t="shared" si="276"/>
        <v>0</v>
      </c>
      <c r="BC76" s="41">
        <f t="shared" si="276"/>
        <v>0</v>
      </c>
      <c r="BD76" s="41">
        <f t="shared" si="276"/>
        <v>0</v>
      </c>
      <c r="BE76" s="41">
        <f t="shared" si="276"/>
        <v>0</v>
      </c>
      <c r="BF76" s="41">
        <f t="shared" si="276"/>
        <v>0</v>
      </c>
      <c r="BG76" s="41">
        <f t="shared" si="276"/>
        <v>0</v>
      </c>
      <c r="BH76" s="41">
        <f t="shared" si="276"/>
        <v>0</v>
      </c>
      <c r="BI76" s="41">
        <f t="shared" si="276"/>
        <v>7519.601063829788</v>
      </c>
      <c r="BJ76" s="41">
        <f t="shared" si="276"/>
        <v>4511.760638297873</v>
      </c>
      <c r="BK76" s="41">
        <f t="shared" si="276"/>
        <v>7519.601063829788</v>
      </c>
      <c r="BL76" s="41">
        <f t="shared" si="276"/>
        <v>9023.521276595746</v>
      </c>
      <c r="BM76" s="41">
        <f t="shared" si="276"/>
        <v>4511.760638297873</v>
      </c>
      <c r="BN76" s="41">
        <f t="shared" si="276"/>
        <v>0</v>
      </c>
      <c r="BO76" s="41">
        <f t="shared" si="276"/>
        <v>1503.9202127659576</v>
      </c>
      <c r="BP76" s="41">
        <f t="shared" si="276"/>
        <v>1503.9202127659576</v>
      </c>
      <c r="BQ76" s="41">
        <f t="shared" si="276"/>
        <v>4511.760638297873</v>
      </c>
      <c r="BR76" s="46"/>
      <c r="BS76" s="33"/>
      <c r="BT76" s="42">
        <f aca="true" t="shared" si="277" ref="BT76:BT93">$C76*AB76</f>
        <v>0</v>
      </c>
      <c r="BU76" s="42">
        <f aca="true" t="shared" si="278" ref="BU76:CM89">$C76*AC76</f>
        <v>0</v>
      </c>
      <c r="BV76" s="42">
        <f t="shared" si="278"/>
        <v>0</v>
      </c>
      <c r="BW76" s="42">
        <f t="shared" si="278"/>
        <v>0</v>
      </c>
      <c r="BX76" s="42">
        <f t="shared" si="278"/>
        <v>0</v>
      </c>
      <c r="BY76" s="42">
        <f t="shared" si="278"/>
        <v>0</v>
      </c>
      <c r="BZ76" s="42">
        <f t="shared" si="278"/>
        <v>0</v>
      </c>
      <c r="CA76" s="42">
        <f t="shared" si="278"/>
        <v>0</v>
      </c>
      <c r="CB76" s="42">
        <f t="shared" si="278"/>
        <v>0</v>
      </c>
      <c r="CC76" s="42">
        <f t="shared" si="278"/>
        <v>0</v>
      </c>
      <c r="CD76" s="42">
        <f t="shared" si="278"/>
        <v>0</v>
      </c>
      <c r="CE76" s="42">
        <f t="shared" si="278"/>
        <v>91837.07446808512</v>
      </c>
      <c r="CF76" s="42">
        <f t="shared" si="278"/>
        <v>55102.244680851065</v>
      </c>
      <c r="CG76" s="42">
        <f t="shared" si="278"/>
        <v>91837.07446808512</v>
      </c>
      <c r="CH76" s="42">
        <f t="shared" si="278"/>
        <v>110204.48936170213</v>
      </c>
      <c r="CI76" s="42">
        <f t="shared" si="278"/>
        <v>55102.244680851065</v>
      </c>
      <c r="CJ76" s="42">
        <f t="shared" si="278"/>
        <v>0</v>
      </c>
      <c r="CK76" s="42">
        <f t="shared" si="278"/>
        <v>18367.41489361702</v>
      </c>
      <c r="CL76" s="42">
        <f t="shared" si="278"/>
        <v>18367.41489361702</v>
      </c>
      <c r="CM76" s="42">
        <f t="shared" si="278"/>
        <v>55102.244680851065</v>
      </c>
      <c r="CN76" s="46"/>
      <c r="CO76" s="46"/>
      <c r="CP76" s="44">
        <f>$C76*AX76</f>
        <v>0</v>
      </c>
      <c r="CQ76" s="44">
        <f aca="true" t="shared" si="279" ref="CQ76:DI89">$C76*AY76</f>
        <v>0</v>
      </c>
      <c r="CR76" s="44">
        <f t="shared" si="279"/>
        <v>0</v>
      </c>
      <c r="CS76" s="44">
        <f t="shared" si="279"/>
        <v>0</v>
      </c>
      <c r="CT76" s="44">
        <f t="shared" si="279"/>
        <v>0</v>
      </c>
      <c r="CU76" s="44">
        <f t="shared" si="279"/>
        <v>0</v>
      </c>
      <c r="CV76" s="44">
        <f t="shared" si="279"/>
        <v>0</v>
      </c>
      <c r="CW76" s="44">
        <f t="shared" si="279"/>
        <v>0</v>
      </c>
      <c r="CX76" s="44">
        <f t="shared" si="279"/>
        <v>0</v>
      </c>
      <c r="CY76" s="44">
        <f t="shared" si="279"/>
        <v>0</v>
      </c>
      <c r="CZ76" s="44">
        <f t="shared" si="279"/>
        <v>0</v>
      </c>
      <c r="DA76" s="44">
        <f t="shared" si="279"/>
        <v>127833.21808510639</v>
      </c>
      <c r="DB76" s="44">
        <f t="shared" si="279"/>
        <v>76699.93085106384</v>
      </c>
      <c r="DC76" s="44">
        <f t="shared" si="279"/>
        <v>127833.21808510639</v>
      </c>
      <c r="DD76" s="44">
        <f t="shared" si="279"/>
        <v>153399.86170212767</v>
      </c>
      <c r="DE76" s="44">
        <f t="shared" si="279"/>
        <v>76699.93085106384</v>
      </c>
      <c r="DF76" s="44">
        <f t="shared" si="279"/>
        <v>0</v>
      </c>
      <c r="DG76" s="44">
        <f t="shared" si="279"/>
        <v>25566.64361702128</v>
      </c>
      <c r="DH76" s="44">
        <f t="shared" si="279"/>
        <v>25566.64361702128</v>
      </c>
      <c r="DI76" s="44">
        <f t="shared" si="279"/>
        <v>76699.93085106384</v>
      </c>
      <c r="DJ76" s="47"/>
    </row>
    <row r="77" spans="1:114" ht="13.5">
      <c r="A77" s="35" t="s">
        <v>89</v>
      </c>
      <c r="B77" s="53" t="s">
        <v>171</v>
      </c>
      <c r="C77" s="42">
        <v>33</v>
      </c>
      <c r="D77" s="36">
        <v>1425</v>
      </c>
      <c r="E77" s="36">
        <v>2100</v>
      </c>
      <c r="F77" s="46">
        <v>5</v>
      </c>
      <c r="G77" s="46">
        <v>6</v>
      </c>
      <c r="H77" s="46">
        <v>5</v>
      </c>
      <c r="I77" s="46">
        <v>5</v>
      </c>
      <c r="J77" s="46">
        <v>5</v>
      </c>
      <c r="K77" s="42">
        <v>2</v>
      </c>
      <c r="L77" s="42">
        <v>2</v>
      </c>
      <c r="M77" s="46">
        <v>0</v>
      </c>
      <c r="N77" s="46">
        <v>3</v>
      </c>
      <c r="O77" s="46">
        <v>2</v>
      </c>
      <c r="P77" s="46">
        <v>3</v>
      </c>
      <c r="Q77" s="46">
        <v>4</v>
      </c>
      <c r="R77" s="46">
        <v>6</v>
      </c>
      <c r="S77" s="46">
        <v>5</v>
      </c>
      <c r="T77" s="46">
        <v>6</v>
      </c>
      <c r="U77" s="46">
        <v>11</v>
      </c>
      <c r="V77" s="46">
        <v>15</v>
      </c>
      <c r="W77" s="46">
        <v>30</v>
      </c>
      <c r="X77" s="46">
        <v>23</v>
      </c>
      <c r="Y77" s="46">
        <v>19</v>
      </c>
      <c r="Z77" s="35" t="s">
        <v>89</v>
      </c>
      <c r="AA77" s="40"/>
      <c r="AB77" s="40">
        <f aca="true" t="shared" si="280" ref="AB77:AB93">$D77*F77</f>
        <v>7125</v>
      </c>
      <c r="AC77" s="40">
        <f t="shared" si="275"/>
        <v>8550</v>
      </c>
      <c r="AD77" s="40">
        <f t="shared" si="275"/>
        <v>7125</v>
      </c>
      <c r="AE77" s="40">
        <f t="shared" si="275"/>
        <v>7125</v>
      </c>
      <c r="AF77" s="40">
        <f t="shared" si="275"/>
        <v>7125</v>
      </c>
      <c r="AG77" s="40">
        <f t="shared" si="275"/>
        <v>2850</v>
      </c>
      <c r="AH77" s="40">
        <f aca="true" t="shared" si="281" ref="AH77:AH93">$D77*L77</f>
        <v>2850</v>
      </c>
      <c r="AI77" s="40">
        <f t="shared" si="275"/>
        <v>0</v>
      </c>
      <c r="AJ77" s="40">
        <f t="shared" si="275"/>
        <v>4275</v>
      </c>
      <c r="AK77" s="40">
        <f t="shared" si="275"/>
        <v>2850</v>
      </c>
      <c r="AL77" s="40">
        <f t="shared" si="275"/>
        <v>4275</v>
      </c>
      <c r="AM77" s="40">
        <f t="shared" si="275"/>
        <v>5700</v>
      </c>
      <c r="AN77" s="40">
        <f t="shared" si="275"/>
        <v>8550</v>
      </c>
      <c r="AO77" s="40">
        <f t="shared" si="275"/>
        <v>7125</v>
      </c>
      <c r="AP77" s="40">
        <f t="shared" si="275"/>
        <v>8550</v>
      </c>
      <c r="AQ77" s="40">
        <f t="shared" si="275"/>
        <v>15675</v>
      </c>
      <c r="AR77" s="40">
        <f t="shared" si="275"/>
        <v>21375</v>
      </c>
      <c r="AS77" s="40">
        <f t="shared" si="275"/>
        <v>42750</v>
      </c>
      <c r="AT77" s="40">
        <f t="shared" si="275"/>
        <v>32775</v>
      </c>
      <c r="AU77" s="40">
        <f t="shared" si="275"/>
        <v>27075</v>
      </c>
      <c r="AV77" s="39"/>
      <c r="AW77" s="41"/>
      <c r="AX77" s="41">
        <f aca="true" t="shared" si="282" ref="AX77:AX93">$E77*F77</f>
        <v>10500</v>
      </c>
      <c r="AY77" s="41">
        <f t="shared" si="276"/>
        <v>12600</v>
      </c>
      <c r="AZ77" s="41">
        <f t="shared" si="276"/>
        <v>10500</v>
      </c>
      <c r="BA77" s="41">
        <f t="shared" si="276"/>
        <v>10500</v>
      </c>
      <c r="BB77" s="41">
        <f t="shared" si="276"/>
        <v>10500</v>
      </c>
      <c r="BC77" s="41">
        <f t="shared" si="276"/>
        <v>4200</v>
      </c>
      <c r="BD77" s="41">
        <f t="shared" si="276"/>
        <v>4200</v>
      </c>
      <c r="BE77" s="41">
        <f t="shared" si="276"/>
        <v>0</v>
      </c>
      <c r="BF77" s="41">
        <f t="shared" si="276"/>
        <v>6300</v>
      </c>
      <c r="BG77" s="41">
        <f t="shared" si="276"/>
        <v>4200</v>
      </c>
      <c r="BH77" s="41">
        <f t="shared" si="276"/>
        <v>6300</v>
      </c>
      <c r="BI77" s="41">
        <f t="shared" si="276"/>
        <v>8400</v>
      </c>
      <c r="BJ77" s="41">
        <f t="shared" si="276"/>
        <v>12600</v>
      </c>
      <c r="BK77" s="41">
        <f t="shared" si="276"/>
        <v>10500</v>
      </c>
      <c r="BL77" s="41">
        <f t="shared" si="276"/>
        <v>12600</v>
      </c>
      <c r="BM77" s="41">
        <f t="shared" si="276"/>
        <v>23100</v>
      </c>
      <c r="BN77" s="41">
        <f t="shared" si="276"/>
        <v>31500</v>
      </c>
      <c r="BO77" s="41">
        <f t="shared" si="276"/>
        <v>63000</v>
      </c>
      <c r="BP77" s="41">
        <f t="shared" si="276"/>
        <v>48300</v>
      </c>
      <c r="BQ77" s="41">
        <f t="shared" si="276"/>
        <v>39900</v>
      </c>
      <c r="BR77" s="46"/>
      <c r="BS77" s="33"/>
      <c r="BT77" s="42">
        <f t="shared" si="277"/>
        <v>235125</v>
      </c>
      <c r="BU77" s="42">
        <f t="shared" si="278"/>
        <v>282150</v>
      </c>
      <c r="BV77" s="42">
        <f t="shared" si="278"/>
        <v>235125</v>
      </c>
      <c r="BW77" s="42">
        <f t="shared" si="278"/>
        <v>235125</v>
      </c>
      <c r="BX77" s="42">
        <f t="shared" si="278"/>
        <v>235125</v>
      </c>
      <c r="BY77" s="42">
        <f t="shared" si="278"/>
        <v>94050</v>
      </c>
      <c r="BZ77" s="42">
        <f t="shared" si="278"/>
        <v>94050</v>
      </c>
      <c r="CA77" s="42">
        <f t="shared" si="278"/>
        <v>0</v>
      </c>
      <c r="CB77" s="42">
        <f t="shared" si="278"/>
        <v>141075</v>
      </c>
      <c r="CC77" s="42">
        <f t="shared" si="278"/>
        <v>94050</v>
      </c>
      <c r="CD77" s="42">
        <f t="shared" si="278"/>
        <v>141075</v>
      </c>
      <c r="CE77" s="42">
        <f t="shared" si="278"/>
        <v>188100</v>
      </c>
      <c r="CF77" s="42">
        <f t="shared" si="278"/>
        <v>282150</v>
      </c>
      <c r="CG77" s="42">
        <f t="shared" si="278"/>
        <v>235125</v>
      </c>
      <c r="CH77" s="42">
        <f t="shared" si="278"/>
        <v>282150</v>
      </c>
      <c r="CI77" s="42">
        <f t="shared" si="278"/>
        <v>517275</v>
      </c>
      <c r="CJ77" s="42">
        <f t="shared" si="278"/>
        <v>705375</v>
      </c>
      <c r="CK77" s="42">
        <f t="shared" si="278"/>
        <v>1410750</v>
      </c>
      <c r="CL77" s="42">
        <f t="shared" si="278"/>
        <v>1081575</v>
      </c>
      <c r="CM77" s="42">
        <f t="shared" si="278"/>
        <v>893475</v>
      </c>
      <c r="CN77" s="46"/>
      <c r="CO77" s="46"/>
      <c r="CP77" s="44">
        <f aca="true" t="shared" si="283" ref="CP77:CP93">$C77*AX77</f>
        <v>346500</v>
      </c>
      <c r="CQ77" s="44">
        <f t="shared" si="279"/>
        <v>415800</v>
      </c>
      <c r="CR77" s="44">
        <f t="shared" si="279"/>
        <v>346500</v>
      </c>
      <c r="CS77" s="44">
        <f t="shared" si="279"/>
        <v>346500</v>
      </c>
      <c r="CT77" s="44">
        <f t="shared" si="279"/>
        <v>346500</v>
      </c>
      <c r="CU77" s="44">
        <f t="shared" si="279"/>
        <v>138600</v>
      </c>
      <c r="CV77" s="44">
        <f t="shared" si="279"/>
        <v>138600</v>
      </c>
      <c r="CW77" s="44">
        <f t="shared" si="279"/>
        <v>0</v>
      </c>
      <c r="CX77" s="44">
        <f t="shared" si="279"/>
        <v>207900</v>
      </c>
      <c r="CY77" s="44">
        <f t="shared" si="279"/>
        <v>138600</v>
      </c>
      <c r="CZ77" s="44">
        <f t="shared" si="279"/>
        <v>207900</v>
      </c>
      <c r="DA77" s="44">
        <f t="shared" si="279"/>
        <v>277200</v>
      </c>
      <c r="DB77" s="44">
        <f t="shared" si="279"/>
        <v>415800</v>
      </c>
      <c r="DC77" s="44">
        <f t="shared" si="279"/>
        <v>346500</v>
      </c>
      <c r="DD77" s="44">
        <f t="shared" si="279"/>
        <v>415800</v>
      </c>
      <c r="DE77" s="44">
        <f t="shared" si="279"/>
        <v>762300</v>
      </c>
      <c r="DF77" s="44">
        <f t="shared" si="279"/>
        <v>1039500</v>
      </c>
      <c r="DG77" s="44">
        <f t="shared" si="279"/>
        <v>2079000</v>
      </c>
      <c r="DH77" s="44">
        <f t="shared" si="279"/>
        <v>1593900</v>
      </c>
      <c r="DI77" s="44">
        <f t="shared" si="279"/>
        <v>1316700</v>
      </c>
      <c r="DJ77" s="47"/>
    </row>
    <row r="78" spans="1:114" ht="13.5">
      <c r="A78" s="53" t="s">
        <v>152</v>
      </c>
      <c r="B78" s="53" t="s">
        <v>170</v>
      </c>
      <c r="C78" s="56">
        <v>21</v>
      </c>
      <c r="D78" s="36">
        <v>1833.8125</v>
      </c>
      <c r="E78" s="36">
        <v>1809.0833333333333</v>
      </c>
      <c r="F78" s="55">
        <v>4</v>
      </c>
      <c r="G78" s="55">
        <v>5</v>
      </c>
      <c r="H78" s="55">
        <v>3</v>
      </c>
      <c r="I78" s="55">
        <v>2</v>
      </c>
      <c r="J78" s="55">
        <v>0</v>
      </c>
      <c r="K78" s="56">
        <v>0</v>
      </c>
      <c r="L78" s="56">
        <v>0</v>
      </c>
      <c r="M78" s="55">
        <v>0</v>
      </c>
      <c r="N78" s="55">
        <v>0</v>
      </c>
      <c r="O78" s="55">
        <v>12</v>
      </c>
      <c r="P78" s="55">
        <v>12</v>
      </c>
      <c r="Q78" s="55">
        <v>14</v>
      </c>
      <c r="R78" s="55">
        <v>34</v>
      </c>
      <c r="S78" s="55">
        <v>34</v>
      </c>
      <c r="T78" s="55">
        <v>32</v>
      </c>
      <c r="U78" s="55">
        <v>28</v>
      </c>
      <c r="V78" s="55">
        <v>14</v>
      </c>
      <c r="W78" s="55">
        <v>6</v>
      </c>
      <c r="X78" s="55">
        <v>4</v>
      </c>
      <c r="Y78" s="55">
        <v>0</v>
      </c>
      <c r="Z78" s="53" t="s">
        <v>152</v>
      </c>
      <c r="AA78" s="40"/>
      <c r="AB78" s="40">
        <f t="shared" si="280"/>
        <v>7335.25</v>
      </c>
      <c r="AC78" s="40">
        <f t="shared" si="275"/>
        <v>9169.0625</v>
      </c>
      <c r="AD78" s="40">
        <f t="shared" si="275"/>
        <v>5501.4375</v>
      </c>
      <c r="AE78" s="40">
        <f t="shared" si="275"/>
        <v>3667.625</v>
      </c>
      <c r="AF78" s="40">
        <f t="shared" si="275"/>
        <v>0</v>
      </c>
      <c r="AG78" s="40">
        <f t="shared" si="275"/>
        <v>0</v>
      </c>
      <c r="AH78" s="40">
        <f t="shared" si="281"/>
        <v>0</v>
      </c>
      <c r="AI78" s="40">
        <f t="shared" si="275"/>
        <v>0</v>
      </c>
      <c r="AJ78" s="40">
        <f t="shared" si="275"/>
        <v>0</v>
      </c>
      <c r="AK78" s="40">
        <f t="shared" si="275"/>
        <v>22005.75</v>
      </c>
      <c r="AL78" s="40">
        <f t="shared" si="275"/>
        <v>22005.75</v>
      </c>
      <c r="AM78" s="40">
        <f t="shared" si="275"/>
        <v>25673.375</v>
      </c>
      <c r="AN78" s="40">
        <f t="shared" si="275"/>
        <v>62349.625</v>
      </c>
      <c r="AO78" s="40">
        <f t="shared" si="275"/>
        <v>62349.625</v>
      </c>
      <c r="AP78" s="40">
        <f t="shared" si="275"/>
        <v>58682</v>
      </c>
      <c r="AQ78" s="40">
        <f t="shared" si="275"/>
        <v>51346.75</v>
      </c>
      <c r="AR78" s="40">
        <f t="shared" si="275"/>
        <v>25673.375</v>
      </c>
      <c r="AS78" s="40">
        <f t="shared" si="275"/>
        <v>11002.875</v>
      </c>
      <c r="AT78" s="40">
        <f t="shared" si="275"/>
        <v>7335.25</v>
      </c>
      <c r="AU78" s="40">
        <f t="shared" si="275"/>
        <v>0</v>
      </c>
      <c r="AV78" s="39"/>
      <c r="AW78" s="41"/>
      <c r="AX78" s="41">
        <f t="shared" si="282"/>
        <v>7236.333333333333</v>
      </c>
      <c r="AY78" s="41">
        <f t="shared" si="276"/>
        <v>9045.416666666666</v>
      </c>
      <c r="AZ78" s="41">
        <f t="shared" si="276"/>
        <v>5427.25</v>
      </c>
      <c r="BA78" s="41">
        <f t="shared" si="276"/>
        <v>3618.1666666666665</v>
      </c>
      <c r="BB78" s="41">
        <f t="shared" si="276"/>
        <v>0</v>
      </c>
      <c r="BC78" s="41">
        <f t="shared" si="276"/>
        <v>0</v>
      </c>
      <c r="BD78" s="41">
        <f t="shared" si="276"/>
        <v>0</v>
      </c>
      <c r="BE78" s="41">
        <f t="shared" si="276"/>
        <v>0</v>
      </c>
      <c r="BF78" s="41">
        <f t="shared" si="276"/>
        <v>0</v>
      </c>
      <c r="BG78" s="41">
        <f t="shared" si="276"/>
        <v>21709</v>
      </c>
      <c r="BH78" s="41">
        <f t="shared" si="276"/>
        <v>21709</v>
      </c>
      <c r="BI78" s="41">
        <f t="shared" si="276"/>
        <v>25327.166666666664</v>
      </c>
      <c r="BJ78" s="41">
        <f t="shared" si="276"/>
        <v>61508.83333333333</v>
      </c>
      <c r="BK78" s="41">
        <f t="shared" si="276"/>
        <v>61508.83333333333</v>
      </c>
      <c r="BL78" s="41">
        <f t="shared" si="276"/>
        <v>57890.666666666664</v>
      </c>
      <c r="BM78" s="41">
        <f t="shared" si="276"/>
        <v>50654.33333333333</v>
      </c>
      <c r="BN78" s="41">
        <f t="shared" si="276"/>
        <v>25327.166666666664</v>
      </c>
      <c r="BO78" s="41">
        <f t="shared" si="276"/>
        <v>10854.5</v>
      </c>
      <c r="BP78" s="41">
        <f t="shared" si="276"/>
        <v>7236.333333333333</v>
      </c>
      <c r="BQ78" s="41">
        <f t="shared" si="276"/>
        <v>0</v>
      </c>
      <c r="BR78" s="46"/>
      <c r="BS78" s="33"/>
      <c r="BT78" s="42">
        <f t="shared" si="277"/>
        <v>154040.25</v>
      </c>
      <c r="BU78" s="42">
        <f t="shared" si="278"/>
        <v>192550.3125</v>
      </c>
      <c r="BV78" s="42">
        <f t="shared" si="278"/>
        <v>115530.1875</v>
      </c>
      <c r="BW78" s="42">
        <f t="shared" si="278"/>
        <v>77020.125</v>
      </c>
      <c r="BX78" s="42">
        <f t="shared" si="278"/>
        <v>0</v>
      </c>
      <c r="BY78" s="42">
        <f t="shared" si="278"/>
        <v>0</v>
      </c>
      <c r="BZ78" s="42">
        <f t="shared" si="278"/>
        <v>0</v>
      </c>
      <c r="CA78" s="42">
        <f t="shared" si="278"/>
        <v>0</v>
      </c>
      <c r="CB78" s="42">
        <f t="shared" si="278"/>
        <v>0</v>
      </c>
      <c r="CC78" s="42">
        <f t="shared" si="278"/>
        <v>462120.75</v>
      </c>
      <c r="CD78" s="42">
        <f t="shared" si="278"/>
        <v>462120.75</v>
      </c>
      <c r="CE78" s="42">
        <f t="shared" si="278"/>
        <v>539140.875</v>
      </c>
      <c r="CF78" s="42">
        <f t="shared" si="278"/>
        <v>1309342.125</v>
      </c>
      <c r="CG78" s="42">
        <f t="shared" si="278"/>
        <v>1309342.125</v>
      </c>
      <c r="CH78" s="42">
        <f t="shared" si="278"/>
        <v>1232322</v>
      </c>
      <c r="CI78" s="42">
        <f t="shared" si="278"/>
        <v>1078281.75</v>
      </c>
      <c r="CJ78" s="42">
        <f t="shared" si="278"/>
        <v>539140.875</v>
      </c>
      <c r="CK78" s="42">
        <f t="shared" si="278"/>
        <v>231060.375</v>
      </c>
      <c r="CL78" s="42">
        <f t="shared" si="278"/>
        <v>154040.25</v>
      </c>
      <c r="CM78" s="42">
        <f t="shared" si="278"/>
        <v>0</v>
      </c>
      <c r="CN78" s="46"/>
      <c r="CO78" s="46"/>
      <c r="CP78" s="44">
        <f t="shared" si="283"/>
        <v>151963</v>
      </c>
      <c r="CQ78" s="44">
        <f t="shared" si="279"/>
        <v>189953.75</v>
      </c>
      <c r="CR78" s="44">
        <f t="shared" si="279"/>
        <v>113972.25</v>
      </c>
      <c r="CS78" s="44">
        <f t="shared" si="279"/>
        <v>75981.5</v>
      </c>
      <c r="CT78" s="44">
        <f t="shared" si="279"/>
        <v>0</v>
      </c>
      <c r="CU78" s="44">
        <f t="shared" si="279"/>
        <v>0</v>
      </c>
      <c r="CV78" s="44">
        <f t="shared" si="279"/>
        <v>0</v>
      </c>
      <c r="CW78" s="44">
        <f t="shared" si="279"/>
        <v>0</v>
      </c>
      <c r="CX78" s="44">
        <f t="shared" si="279"/>
        <v>0</v>
      </c>
      <c r="CY78" s="44">
        <f t="shared" si="279"/>
        <v>455889</v>
      </c>
      <c r="CZ78" s="44">
        <f t="shared" si="279"/>
        <v>455889</v>
      </c>
      <c r="DA78" s="44">
        <f t="shared" si="279"/>
        <v>531870.5</v>
      </c>
      <c r="DB78" s="44">
        <f t="shared" si="279"/>
        <v>1291685.5</v>
      </c>
      <c r="DC78" s="44">
        <f t="shared" si="279"/>
        <v>1291685.5</v>
      </c>
      <c r="DD78" s="44">
        <f t="shared" si="279"/>
        <v>1215704</v>
      </c>
      <c r="DE78" s="44">
        <f t="shared" si="279"/>
        <v>1063741</v>
      </c>
      <c r="DF78" s="44">
        <f t="shared" si="279"/>
        <v>531870.5</v>
      </c>
      <c r="DG78" s="44">
        <f t="shared" si="279"/>
        <v>227944.5</v>
      </c>
      <c r="DH78" s="44">
        <f t="shared" si="279"/>
        <v>151963</v>
      </c>
      <c r="DI78" s="44">
        <f t="shared" si="279"/>
        <v>0</v>
      </c>
      <c r="DJ78" s="47"/>
    </row>
    <row r="79" spans="1:114" ht="13.5">
      <c r="A79" s="53" t="s">
        <v>142</v>
      </c>
      <c r="B79" s="53" t="s">
        <v>170</v>
      </c>
      <c r="C79" s="56">
        <v>33</v>
      </c>
      <c r="D79" s="36">
        <v>1833.8125</v>
      </c>
      <c r="E79" s="36">
        <v>1809.0833333333333</v>
      </c>
      <c r="F79" s="55">
        <v>48</v>
      </c>
      <c r="G79" s="55">
        <v>46</v>
      </c>
      <c r="H79" s="55">
        <v>48</v>
      </c>
      <c r="I79" s="55">
        <v>43</v>
      </c>
      <c r="J79" s="55">
        <v>36</v>
      </c>
      <c r="K79" s="56">
        <v>38</v>
      </c>
      <c r="L79" s="56">
        <v>45</v>
      </c>
      <c r="M79" s="55">
        <v>36</v>
      </c>
      <c r="N79" s="55">
        <v>11</v>
      </c>
      <c r="O79" s="55">
        <v>2</v>
      </c>
      <c r="P79" s="55">
        <v>0</v>
      </c>
      <c r="Q79" s="55">
        <v>0</v>
      </c>
      <c r="R79" s="55">
        <v>0</v>
      </c>
      <c r="S79" s="55">
        <v>0</v>
      </c>
      <c r="T79" s="55">
        <v>0</v>
      </c>
      <c r="U79" s="55">
        <v>0</v>
      </c>
      <c r="V79" s="55">
        <v>0</v>
      </c>
      <c r="W79" s="55">
        <v>0</v>
      </c>
      <c r="X79" s="55">
        <v>0</v>
      </c>
      <c r="Y79" s="55">
        <v>0</v>
      </c>
      <c r="Z79" s="53" t="s">
        <v>142</v>
      </c>
      <c r="AA79" s="40"/>
      <c r="AB79" s="40">
        <f t="shared" si="280"/>
        <v>88023</v>
      </c>
      <c r="AC79" s="40">
        <f t="shared" si="275"/>
        <v>84355.375</v>
      </c>
      <c r="AD79" s="40">
        <f t="shared" si="275"/>
        <v>88023</v>
      </c>
      <c r="AE79" s="40">
        <f t="shared" si="275"/>
        <v>78853.9375</v>
      </c>
      <c r="AF79" s="40">
        <f t="shared" si="275"/>
        <v>66017.25</v>
      </c>
      <c r="AG79" s="40">
        <f t="shared" si="275"/>
        <v>69684.875</v>
      </c>
      <c r="AH79" s="40">
        <f t="shared" si="281"/>
        <v>82521.5625</v>
      </c>
      <c r="AI79" s="40">
        <f t="shared" si="275"/>
        <v>66017.25</v>
      </c>
      <c r="AJ79" s="40">
        <f t="shared" si="275"/>
        <v>20171.9375</v>
      </c>
      <c r="AK79" s="40">
        <f t="shared" si="275"/>
        <v>3667.625</v>
      </c>
      <c r="AL79" s="40">
        <f t="shared" si="275"/>
        <v>0</v>
      </c>
      <c r="AM79" s="40">
        <f t="shared" si="275"/>
        <v>0</v>
      </c>
      <c r="AN79" s="40">
        <f t="shared" si="275"/>
        <v>0</v>
      </c>
      <c r="AO79" s="40">
        <f t="shared" si="275"/>
        <v>0</v>
      </c>
      <c r="AP79" s="40">
        <f t="shared" si="275"/>
        <v>0</v>
      </c>
      <c r="AQ79" s="40">
        <f t="shared" si="275"/>
        <v>0</v>
      </c>
      <c r="AR79" s="40">
        <f t="shared" si="275"/>
        <v>0</v>
      </c>
      <c r="AS79" s="40">
        <f t="shared" si="275"/>
        <v>0</v>
      </c>
      <c r="AT79" s="40">
        <f t="shared" si="275"/>
        <v>0</v>
      </c>
      <c r="AU79" s="40">
        <f t="shared" si="275"/>
        <v>0</v>
      </c>
      <c r="AV79" s="39"/>
      <c r="AW79" s="41"/>
      <c r="AX79" s="41">
        <f t="shared" si="282"/>
        <v>86836</v>
      </c>
      <c r="AY79" s="41">
        <f t="shared" si="276"/>
        <v>83217.83333333333</v>
      </c>
      <c r="AZ79" s="41">
        <f t="shared" si="276"/>
        <v>86836</v>
      </c>
      <c r="BA79" s="41">
        <f t="shared" si="276"/>
        <v>77790.58333333333</v>
      </c>
      <c r="BB79" s="41">
        <f t="shared" si="276"/>
        <v>65127</v>
      </c>
      <c r="BC79" s="41">
        <f t="shared" si="276"/>
        <v>68745.16666666666</v>
      </c>
      <c r="BD79" s="41">
        <f t="shared" si="276"/>
        <v>81408.75</v>
      </c>
      <c r="BE79" s="41">
        <f t="shared" si="276"/>
        <v>65127</v>
      </c>
      <c r="BF79" s="41">
        <f t="shared" si="276"/>
        <v>19899.916666666664</v>
      </c>
      <c r="BG79" s="41">
        <f t="shared" si="276"/>
        <v>3618.1666666666665</v>
      </c>
      <c r="BH79" s="41">
        <f t="shared" si="276"/>
        <v>0</v>
      </c>
      <c r="BI79" s="41">
        <f t="shared" si="276"/>
        <v>0</v>
      </c>
      <c r="BJ79" s="41">
        <f t="shared" si="276"/>
        <v>0</v>
      </c>
      <c r="BK79" s="41">
        <f t="shared" si="276"/>
        <v>0</v>
      </c>
      <c r="BL79" s="41">
        <f t="shared" si="276"/>
        <v>0</v>
      </c>
      <c r="BM79" s="41">
        <f t="shared" si="276"/>
        <v>0</v>
      </c>
      <c r="BN79" s="41">
        <f t="shared" si="276"/>
        <v>0</v>
      </c>
      <c r="BO79" s="41">
        <f t="shared" si="276"/>
        <v>0</v>
      </c>
      <c r="BP79" s="41">
        <f t="shared" si="276"/>
        <v>0</v>
      </c>
      <c r="BQ79" s="41">
        <f t="shared" si="276"/>
        <v>0</v>
      </c>
      <c r="BR79" s="46"/>
      <c r="BS79" s="33"/>
      <c r="BT79" s="42">
        <f t="shared" si="277"/>
        <v>2904759</v>
      </c>
      <c r="BU79" s="42">
        <f t="shared" si="278"/>
        <v>2783727.375</v>
      </c>
      <c r="BV79" s="42">
        <f t="shared" si="278"/>
        <v>2904759</v>
      </c>
      <c r="BW79" s="42">
        <f t="shared" si="278"/>
        <v>2602179.9375</v>
      </c>
      <c r="BX79" s="42">
        <f t="shared" si="278"/>
        <v>2178569.25</v>
      </c>
      <c r="BY79" s="42">
        <f t="shared" si="278"/>
        <v>2299600.875</v>
      </c>
      <c r="BZ79" s="42">
        <f t="shared" si="278"/>
        <v>2723211.5625</v>
      </c>
      <c r="CA79" s="42">
        <f t="shared" si="278"/>
        <v>2178569.25</v>
      </c>
      <c r="CB79" s="42">
        <f t="shared" si="278"/>
        <v>665673.9375</v>
      </c>
      <c r="CC79" s="42">
        <f t="shared" si="278"/>
        <v>121031.625</v>
      </c>
      <c r="CD79" s="42">
        <f t="shared" si="278"/>
        <v>0</v>
      </c>
      <c r="CE79" s="42">
        <f t="shared" si="278"/>
        <v>0</v>
      </c>
      <c r="CF79" s="42">
        <f t="shared" si="278"/>
        <v>0</v>
      </c>
      <c r="CG79" s="42">
        <f t="shared" si="278"/>
        <v>0</v>
      </c>
      <c r="CH79" s="42">
        <f t="shared" si="278"/>
        <v>0</v>
      </c>
      <c r="CI79" s="42">
        <f t="shared" si="278"/>
        <v>0</v>
      </c>
      <c r="CJ79" s="42">
        <f t="shared" si="278"/>
        <v>0</v>
      </c>
      <c r="CK79" s="42">
        <f t="shared" si="278"/>
        <v>0</v>
      </c>
      <c r="CL79" s="42">
        <f t="shared" si="278"/>
        <v>0</v>
      </c>
      <c r="CM79" s="42">
        <f t="shared" si="278"/>
        <v>0</v>
      </c>
      <c r="CN79" s="46"/>
      <c r="CO79" s="46"/>
      <c r="CP79" s="44">
        <f t="shared" si="283"/>
        <v>2865588</v>
      </c>
      <c r="CQ79" s="44">
        <f t="shared" si="279"/>
        <v>2746188.5</v>
      </c>
      <c r="CR79" s="44">
        <f t="shared" si="279"/>
        <v>2865588</v>
      </c>
      <c r="CS79" s="44">
        <f t="shared" si="279"/>
        <v>2567089.25</v>
      </c>
      <c r="CT79" s="44">
        <f t="shared" si="279"/>
        <v>2149191</v>
      </c>
      <c r="CU79" s="44">
        <f t="shared" si="279"/>
        <v>2268590.4999999995</v>
      </c>
      <c r="CV79" s="44">
        <f t="shared" si="279"/>
        <v>2686488.75</v>
      </c>
      <c r="CW79" s="44">
        <f t="shared" si="279"/>
        <v>2149191</v>
      </c>
      <c r="CX79" s="44">
        <f t="shared" si="279"/>
        <v>656697.2499999999</v>
      </c>
      <c r="CY79" s="44">
        <f t="shared" si="279"/>
        <v>119399.5</v>
      </c>
      <c r="CZ79" s="44">
        <f t="shared" si="279"/>
        <v>0</v>
      </c>
      <c r="DA79" s="44">
        <f t="shared" si="279"/>
        <v>0</v>
      </c>
      <c r="DB79" s="44">
        <f t="shared" si="279"/>
        <v>0</v>
      </c>
      <c r="DC79" s="44">
        <f t="shared" si="279"/>
        <v>0</v>
      </c>
      <c r="DD79" s="44">
        <f t="shared" si="279"/>
        <v>0</v>
      </c>
      <c r="DE79" s="44">
        <f t="shared" si="279"/>
        <v>0</v>
      </c>
      <c r="DF79" s="44">
        <f t="shared" si="279"/>
        <v>0</v>
      </c>
      <c r="DG79" s="44">
        <f t="shared" si="279"/>
        <v>0</v>
      </c>
      <c r="DH79" s="44">
        <f t="shared" si="279"/>
        <v>0</v>
      </c>
      <c r="DI79" s="44">
        <f t="shared" si="279"/>
        <v>0</v>
      </c>
      <c r="DJ79" s="47"/>
    </row>
    <row r="80" spans="1:114" ht="13.5">
      <c r="A80" s="53" t="s">
        <v>141</v>
      </c>
      <c r="B80" s="53" t="s">
        <v>170</v>
      </c>
      <c r="C80" s="56">
        <v>31</v>
      </c>
      <c r="D80" s="54">
        <v>2153.200241984271</v>
      </c>
      <c r="E80" s="54">
        <v>2672.7253478523894</v>
      </c>
      <c r="F80" s="46">
        <v>137</v>
      </c>
      <c r="G80" s="46">
        <v>173</v>
      </c>
      <c r="H80" s="46">
        <v>183</v>
      </c>
      <c r="I80" s="46">
        <v>191</v>
      </c>
      <c r="J80" s="46">
        <v>210</v>
      </c>
      <c r="K80" s="42">
        <v>213</v>
      </c>
      <c r="L80" s="56">
        <v>232</v>
      </c>
      <c r="M80" s="55">
        <v>218</v>
      </c>
      <c r="N80" s="55">
        <v>218</v>
      </c>
      <c r="O80" s="55">
        <v>211</v>
      </c>
      <c r="P80" s="55">
        <v>198</v>
      </c>
      <c r="Q80" s="55">
        <v>170</v>
      </c>
      <c r="R80" s="55">
        <v>158</v>
      </c>
      <c r="S80" s="55">
        <v>109</v>
      </c>
      <c r="T80" s="55">
        <v>69</v>
      </c>
      <c r="U80" s="55">
        <v>36</v>
      </c>
      <c r="V80" s="55">
        <v>17</v>
      </c>
      <c r="W80" s="55">
        <v>6</v>
      </c>
      <c r="X80" s="55">
        <v>0</v>
      </c>
      <c r="Y80" s="55">
        <v>0</v>
      </c>
      <c r="Z80" s="53" t="s">
        <v>141</v>
      </c>
      <c r="AA80" s="40"/>
      <c r="AB80" s="40">
        <f t="shared" si="280"/>
        <v>294988.4331518451</v>
      </c>
      <c r="AC80" s="40">
        <f t="shared" si="275"/>
        <v>372503.64186327887</v>
      </c>
      <c r="AD80" s="40">
        <f t="shared" si="275"/>
        <v>394035.6442831216</v>
      </c>
      <c r="AE80" s="40">
        <f t="shared" si="275"/>
        <v>411261.2462189958</v>
      </c>
      <c r="AF80" s="40">
        <f t="shared" si="275"/>
        <v>452172.05081669695</v>
      </c>
      <c r="AG80" s="40">
        <f t="shared" si="275"/>
        <v>458631.6515426497</v>
      </c>
      <c r="AH80" s="40">
        <f t="shared" si="281"/>
        <v>499542.4561403509</v>
      </c>
      <c r="AI80" s="40">
        <f t="shared" si="275"/>
        <v>469397.6527525711</v>
      </c>
      <c r="AJ80" s="40">
        <f t="shared" si="275"/>
        <v>469397.6527525711</v>
      </c>
      <c r="AK80" s="40">
        <f t="shared" si="275"/>
        <v>454325.2510586812</v>
      </c>
      <c r="AL80" s="40">
        <f t="shared" si="275"/>
        <v>426333.6479128857</v>
      </c>
      <c r="AM80" s="40">
        <f t="shared" si="275"/>
        <v>366044.0411373261</v>
      </c>
      <c r="AN80" s="40">
        <f t="shared" si="275"/>
        <v>340205.63823351485</v>
      </c>
      <c r="AO80" s="40">
        <f t="shared" si="275"/>
        <v>234698.82637628555</v>
      </c>
      <c r="AP80" s="40">
        <f t="shared" si="275"/>
        <v>148570.8166969147</v>
      </c>
      <c r="AQ80" s="40">
        <f t="shared" si="275"/>
        <v>77515.20871143376</v>
      </c>
      <c r="AR80" s="40">
        <f t="shared" si="275"/>
        <v>36604.404113732606</v>
      </c>
      <c r="AS80" s="40">
        <f t="shared" si="275"/>
        <v>12919.201451905627</v>
      </c>
      <c r="AT80" s="40">
        <f t="shared" si="275"/>
        <v>0</v>
      </c>
      <c r="AU80" s="40">
        <f t="shared" si="275"/>
        <v>0</v>
      </c>
      <c r="AV80" s="39"/>
      <c r="AW80" s="41"/>
      <c r="AX80" s="41">
        <f t="shared" si="282"/>
        <v>366163.3726557774</v>
      </c>
      <c r="AY80" s="41">
        <f t="shared" si="276"/>
        <v>462381.4851784634</v>
      </c>
      <c r="AZ80" s="41">
        <f t="shared" si="276"/>
        <v>489108.73865698726</v>
      </c>
      <c r="BA80" s="41">
        <f t="shared" si="276"/>
        <v>510490.5414398064</v>
      </c>
      <c r="BB80" s="41">
        <f t="shared" si="276"/>
        <v>561272.3230490017</v>
      </c>
      <c r="BC80" s="41">
        <f t="shared" si="276"/>
        <v>569290.499092559</v>
      </c>
      <c r="BD80" s="41">
        <f t="shared" si="276"/>
        <v>620072.2807017544</v>
      </c>
      <c r="BE80" s="41">
        <f t="shared" si="276"/>
        <v>582654.1258318209</v>
      </c>
      <c r="BF80" s="41">
        <f t="shared" si="276"/>
        <v>582654.1258318209</v>
      </c>
      <c r="BG80" s="41">
        <f t="shared" si="276"/>
        <v>563945.0483968542</v>
      </c>
      <c r="BH80" s="41">
        <f t="shared" si="276"/>
        <v>529199.6188747732</v>
      </c>
      <c r="BI80" s="41">
        <f t="shared" si="276"/>
        <v>454363.3091349062</v>
      </c>
      <c r="BJ80" s="41">
        <f t="shared" si="276"/>
        <v>422290.6049606775</v>
      </c>
      <c r="BK80" s="41">
        <f t="shared" si="276"/>
        <v>291327.06291591044</v>
      </c>
      <c r="BL80" s="41">
        <f t="shared" si="276"/>
        <v>184418.04900181486</v>
      </c>
      <c r="BM80" s="41">
        <f t="shared" si="276"/>
        <v>96218.11252268602</v>
      </c>
      <c r="BN80" s="41">
        <f t="shared" si="276"/>
        <v>45436.33091349062</v>
      </c>
      <c r="BO80" s="41">
        <f t="shared" si="276"/>
        <v>16036.352087114337</v>
      </c>
      <c r="BP80" s="41">
        <f t="shared" si="276"/>
        <v>0</v>
      </c>
      <c r="BQ80" s="41">
        <f t="shared" si="276"/>
        <v>0</v>
      </c>
      <c r="BR80" s="46"/>
      <c r="BS80" s="33"/>
      <c r="BT80" s="42">
        <f t="shared" si="277"/>
        <v>9144641.427707199</v>
      </c>
      <c r="BU80" s="42">
        <f t="shared" si="278"/>
        <v>11547612.897761645</v>
      </c>
      <c r="BV80" s="42">
        <f t="shared" si="278"/>
        <v>12215104.97277677</v>
      </c>
      <c r="BW80" s="42">
        <f t="shared" si="278"/>
        <v>12749098.632788869</v>
      </c>
      <c r="BX80" s="42">
        <f t="shared" si="278"/>
        <v>14017333.575317606</v>
      </c>
      <c r="BY80" s="42">
        <f t="shared" si="278"/>
        <v>14217581.19782214</v>
      </c>
      <c r="BZ80" s="42">
        <f t="shared" si="278"/>
        <v>15485816.140350878</v>
      </c>
      <c r="CA80" s="42">
        <f t="shared" si="278"/>
        <v>14551327.235329704</v>
      </c>
      <c r="CB80" s="42">
        <f t="shared" si="278"/>
        <v>14551327.235329704</v>
      </c>
      <c r="CC80" s="42">
        <f t="shared" si="278"/>
        <v>14084082.782819118</v>
      </c>
      <c r="CD80" s="42">
        <f t="shared" si="278"/>
        <v>13216343.085299456</v>
      </c>
      <c r="CE80" s="42">
        <f t="shared" si="278"/>
        <v>11347365.275257109</v>
      </c>
      <c r="CF80" s="42">
        <f t="shared" si="278"/>
        <v>10546374.78523896</v>
      </c>
      <c r="CG80" s="42">
        <f t="shared" si="278"/>
        <v>7275663.617664852</v>
      </c>
      <c r="CH80" s="42">
        <f t="shared" si="278"/>
        <v>4605695.3176043555</v>
      </c>
      <c r="CI80" s="42">
        <f t="shared" si="278"/>
        <v>2402971.4700544467</v>
      </c>
      <c r="CJ80" s="42">
        <f t="shared" si="278"/>
        <v>1134736.5275257109</v>
      </c>
      <c r="CK80" s="42">
        <f t="shared" si="278"/>
        <v>400495.2450090744</v>
      </c>
      <c r="CL80" s="42">
        <f t="shared" si="278"/>
        <v>0</v>
      </c>
      <c r="CM80" s="42">
        <f t="shared" si="278"/>
        <v>0</v>
      </c>
      <c r="CN80" s="46"/>
      <c r="CO80" s="46"/>
      <c r="CP80" s="44">
        <f t="shared" si="283"/>
        <v>11351064.552329099</v>
      </c>
      <c r="CQ80" s="44">
        <f t="shared" si="279"/>
        <v>14333826.040532365</v>
      </c>
      <c r="CR80" s="44">
        <f t="shared" si="279"/>
        <v>15162370.898366606</v>
      </c>
      <c r="CS80" s="44">
        <f t="shared" si="279"/>
        <v>15825206.784633998</v>
      </c>
      <c r="CT80" s="44">
        <f t="shared" si="279"/>
        <v>17399442.014519054</v>
      </c>
      <c r="CU80" s="44">
        <f t="shared" si="279"/>
        <v>17648005.471869327</v>
      </c>
      <c r="CV80" s="44">
        <f t="shared" si="279"/>
        <v>19222240.701754387</v>
      </c>
      <c r="CW80" s="44">
        <f t="shared" si="279"/>
        <v>18062277.90078645</v>
      </c>
      <c r="CX80" s="44">
        <f t="shared" si="279"/>
        <v>18062277.90078645</v>
      </c>
      <c r="CY80" s="44">
        <f t="shared" si="279"/>
        <v>17482296.50030248</v>
      </c>
      <c r="CZ80" s="44">
        <f t="shared" si="279"/>
        <v>16405188.185117967</v>
      </c>
      <c r="DA80" s="44">
        <f t="shared" si="279"/>
        <v>14085262.583182093</v>
      </c>
      <c r="DB80" s="44">
        <f t="shared" si="279"/>
        <v>13091008.753781002</v>
      </c>
      <c r="DC80" s="44">
        <f t="shared" si="279"/>
        <v>9031138.950393224</v>
      </c>
      <c r="DD80" s="44">
        <f t="shared" si="279"/>
        <v>5716959.519056261</v>
      </c>
      <c r="DE80" s="44">
        <f t="shared" si="279"/>
        <v>2982761.4882032666</v>
      </c>
      <c r="DF80" s="44">
        <f t="shared" si="279"/>
        <v>1408526.2583182093</v>
      </c>
      <c r="DG80" s="44">
        <f t="shared" si="279"/>
        <v>497126.91470054444</v>
      </c>
      <c r="DH80" s="44">
        <f t="shared" si="279"/>
        <v>0</v>
      </c>
      <c r="DI80" s="44">
        <f t="shared" si="279"/>
        <v>0</v>
      </c>
      <c r="DJ80" s="47"/>
    </row>
    <row r="81" spans="1:114" ht="13.5">
      <c r="A81" s="53" t="s">
        <v>126</v>
      </c>
      <c r="B81" s="53" t="s">
        <v>170</v>
      </c>
      <c r="C81" s="56">
        <v>19</v>
      </c>
      <c r="D81" s="54">
        <v>2153.200241984271</v>
      </c>
      <c r="E81" s="54">
        <v>2672.7253478523894</v>
      </c>
      <c r="F81" s="55">
        <v>2</v>
      </c>
      <c r="G81" s="55">
        <v>10</v>
      </c>
      <c r="H81" s="55">
        <v>2</v>
      </c>
      <c r="I81" s="55">
        <v>2</v>
      </c>
      <c r="J81" s="55">
        <v>2</v>
      </c>
      <c r="K81" s="56">
        <v>2</v>
      </c>
      <c r="L81" s="56">
        <v>1</v>
      </c>
      <c r="M81" s="55">
        <v>2</v>
      </c>
      <c r="N81" s="55">
        <v>13</v>
      </c>
      <c r="O81" s="55">
        <v>13</v>
      </c>
      <c r="P81" s="55">
        <v>17</v>
      </c>
      <c r="Q81" s="55">
        <v>23</v>
      </c>
      <c r="R81" s="55">
        <v>40</v>
      </c>
      <c r="S81" s="55">
        <v>71</v>
      </c>
      <c r="T81" s="55">
        <v>78</v>
      </c>
      <c r="U81" s="55">
        <v>97</v>
      </c>
      <c r="V81" s="55">
        <v>99</v>
      </c>
      <c r="W81" s="55">
        <v>90</v>
      </c>
      <c r="X81" s="55">
        <v>100</v>
      </c>
      <c r="Y81" s="55">
        <v>109</v>
      </c>
      <c r="Z81" s="53" t="s">
        <v>126</v>
      </c>
      <c r="AA81" s="40"/>
      <c r="AB81" s="40">
        <f t="shared" si="280"/>
        <v>4306.400483968542</v>
      </c>
      <c r="AC81" s="40">
        <f t="shared" si="275"/>
        <v>21532.002419842713</v>
      </c>
      <c r="AD81" s="40">
        <f t="shared" si="275"/>
        <v>4306.400483968542</v>
      </c>
      <c r="AE81" s="40">
        <f t="shared" si="275"/>
        <v>4306.400483968542</v>
      </c>
      <c r="AF81" s="40">
        <f t="shared" si="275"/>
        <v>4306.400483968542</v>
      </c>
      <c r="AG81" s="40">
        <f t="shared" si="275"/>
        <v>4306.400483968542</v>
      </c>
      <c r="AH81" s="40">
        <f t="shared" si="281"/>
        <v>2153.200241984271</v>
      </c>
      <c r="AI81" s="40">
        <f t="shared" si="275"/>
        <v>4306.400483968542</v>
      </c>
      <c r="AJ81" s="40">
        <f t="shared" si="275"/>
        <v>27991.603145795525</v>
      </c>
      <c r="AK81" s="40">
        <f t="shared" si="275"/>
        <v>27991.603145795525</v>
      </c>
      <c r="AL81" s="40">
        <f t="shared" si="275"/>
        <v>36604.404113732606</v>
      </c>
      <c r="AM81" s="40">
        <f t="shared" si="275"/>
        <v>49523.60556563824</v>
      </c>
      <c r="AN81" s="40">
        <f t="shared" si="275"/>
        <v>86128.00967937085</v>
      </c>
      <c r="AO81" s="40">
        <f t="shared" si="275"/>
        <v>152877.21718088325</v>
      </c>
      <c r="AP81" s="40">
        <f t="shared" si="275"/>
        <v>167949.61887477315</v>
      </c>
      <c r="AQ81" s="40">
        <f t="shared" si="275"/>
        <v>208860.4234724743</v>
      </c>
      <c r="AR81" s="40">
        <f t="shared" si="275"/>
        <v>213166.82395644285</v>
      </c>
      <c r="AS81" s="40">
        <f t="shared" si="275"/>
        <v>193788.0217785844</v>
      </c>
      <c r="AT81" s="40">
        <f t="shared" si="275"/>
        <v>215320.0241984271</v>
      </c>
      <c r="AU81" s="40">
        <f t="shared" si="275"/>
        <v>234698.82637628555</v>
      </c>
      <c r="AV81" s="39"/>
      <c r="AW81" s="41"/>
      <c r="AX81" s="41">
        <f t="shared" si="282"/>
        <v>5345.450695704779</v>
      </c>
      <c r="AY81" s="41">
        <f t="shared" si="276"/>
        <v>26727.253478523893</v>
      </c>
      <c r="AZ81" s="41">
        <f t="shared" si="276"/>
        <v>5345.450695704779</v>
      </c>
      <c r="BA81" s="41">
        <f t="shared" si="276"/>
        <v>5345.450695704779</v>
      </c>
      <c r="BB81" s="41">
        <f t="shared" si="276"/>
        <v>5345.450695704779</v>
      </c>
      <c r="BC81" s="41">
        <f t="shared" si="276"/>
        <v>5345.450695704779</v>
      </c>
      <c r="BD81" s="41">
        <f t="shared" si="276"/>
        <v>2672.7253478523894</v>
      </c>
      <c r="BE81" s="41">
        <f t="shared" si="276"/>
        <v>5345.450695704779</v>
      </c>
      <c r="BF81" s="41">
        <f t="shared" si="276"/>
        <v>34745.42952208106</v>
      </c>
      <c r="BG81" s="41">
        <f t="shared" si="276"/>
        <v>34745.42952208106</v>
      </c>
      <c r="BH81" s="41">
        <f t="shared" si="276"/>
        <v>45436.33091349062</v>
      </c>
      <c r="BI81" s="41">
        <f t="shared" si="276"/>
        <v>61472.68300060496</v>
      </c>
      <c r="BJ81" s="41">
        <f t="shared" si="276"/>
        <v>106909.01391409557</v>
      </c>
      <c r="BK81" s="41">
        <f t="shared" si="276"/>
        <v>189763.49969751964</v>
      </c>
      <c r="BL81" s="41">
        <f t="shared" si="276"/>
        <v>208472.57713248636</v>
      </c>
      <c r="BM81" s="41">
        <f t="shared" si="276"/>
        <v>259254.35874168176</v>
      </c>
      <c r="BN81" s="41">
        <f t="shared" si="276"/>
        <v>264599.8094373866</v>
      </c>
      <c r="BO81" s="41">
        <f t="shared" si="276"/>
        <v>240545.28130671504</v>
      </c>
      <c r="BP81" s="41">
        <f t="shared" si="276"/>
        <v>267272.53478523897</v>
      </c>
      <c r="BQ81" s="41">
        <f t="shared" si="276"/>
        <v>291327.06291591044</v>
      </c>
      <c r="BR81" s="46"/>
      <c r="BS81" s="33"/>
      <c r="BT81" s="42">
        <f t="shared" si="277"/>
        <v>81821.6091954023</v>
      </c>
      <c r="BU81" s="42">
        <f t="shared" si="278"/>
        <v>409108.04597701156</v>
      </c>
      <c r="BV81" s="42">
        <f t="shared" si="278"/>
        <v>81821.6091954023</v>
      </c>
      <c r="BW81" s="42">
        <f t="shared" si="278"/>
        <v>81821.6091954023</v>
      </c>
      <c r="BX81" s="42">
        <f t="shared" si="278"/>
        <v>81821.6091954023</v>
      </c>
      <c r="BY81" s="42">
        <f t="shared" si="278"/>
        <v>81821.6091954023</v>
      </c>
      <c r="BZ81" s="42">
        <f t="shared" si="278"/>
        <v>40910.80459770115</v>
      </c>
      <c r="CA81" s="42">
        <f t="shared" si="278"/>
        <v>81821.6091954023</v>
      </c>
      <c r="CB81" s="42">
        <f t="shared" si="278"/>
        <v>531840.459770115</v>
      </c>
      <c r="CC81" s="42">
        <f t="shared" si="278"/>
        <v>531840.459770115</v>
      </c>
      <c r="CD81" s="42">
        <f t="shared" si="278"/>
        <v>695483.6781609195</v>
      </c>
      <c r="CE81" s="42">
        <f t="shared" si="278"/>
        <v>940948.5057471265</v>
      </c>
      <c r="CF81" s="42">
        <f t="shared" si="278"/>
        <v>1636432.1839080462</v>
      </c>
      <c r="CG81" s="42">
        <f t="shared" si="278"/>
        <v>2904667.1264367816</v>
      </c>
      <c r="CH81" s="42">
        <f t="shared" si="278"/>
        <v>3191042.7586206896</v>
      </c>
      <c r="CI81" s="42">
        <f t="shared" si="278"/>
        <v>3968348.045977012</v>
      </c>
      <c r="CJ81" s="42">
        <f t="shared" si="278"/>
        <v>4050169.655172414</v>
      </c>
      <c r="CK81" s="42">
        <f t="shared" si="278"/>
        <v>3681972.413793104</v>
      </c>
      <c r="CL81" s="42">
        <f t="shared" si="278"/>
        <v>4091080.459770115</v>
      </c>
      <c r="CM81" s="42">
        <f t="shared" si="278"/>
        <v>4459277.7011494255</v>
      </c>
      <c r="CN81" s="46"/>
      <c r="CO81" s="46"/>
      <c r="CP81" s="44">
        <f t="shared" si="283"/>
        <v>101563.5632183908</v>
      </c>
      <c r="CQ81" s="44">
        <f t="shared" si="279"/>
        <v>507817.81609195395</v>
      </c>
      <c r="CR81" s="44">
        <f t="shared" si="279"/>
        <v>101563.5632183908</v>
      </c>
      <c r="CS81" s="44">
        <f t="shared" si="279"/>
        <v>101563.5632183908</v>
      </c>
      <c r="CT81" s="44">
        <f t="shared" si="279"/>
        <v>101563.5632183908</v>
      </c>
      <c r="CU81" s="44">
        <f t="shared" si="279"/>
        <v>101563.5632183908</v>
      </c>
      <c r="CV81" s="44">
        <f t="shared" si="279"/>
        <v>50781.7816091954</v>
      </c>
      <c r="CW81" s="44">
        <f t="shared" si="279"/>
        <v>101563.5632183908</v>
      </c>
      <c r="CX81" s="44">
        <f t="shared" si="279"/>
        <v>660163.1609195401</v>
      </c>
      <c r="CY81" s="44">
        <f t="shared" si="279"/>
        <v>660163.1609195401</v>
      </c>
      <c r="CZ81" s="44">
        <f t="shared" si="279"/>
        <v>863290.2873563218</v>
      </c>
      <c r="DA81" s="44">
        <f t="shared" si="279"/>
        <v>1167980.977011494</v>
      </c>
      <c r="DB81" s="44">
        <f t="shared" si="279"/>
        <v>2031271.2643678158</v>
      </c>
      <c r="DC81" s="44">
        <f t="shared" si="279"/>
        <v>3605506.494252873</v>
      </c>
      <c r="DD81" s="44">
        <f t="shared" si="279"/>
        <v>3960978.965517241</v>
      </c>
      <c r="DE81" s="44">
        <f t="shared" si="279"/>
        <v>4925832.816091954</v>
      </c>
      <c r="DF81" s="44">
        <f t="shared" si="279"/>
        <v>5027396.379310345</v>
      </c>
      <c r="DG81" s="44">
        <f t="shared" si="279"/>
        <v>4570360.344827586</v>
      </c>
      <c r="DH81" s="44">
        <f t="shared" si="279"/>
        <v>5078178.160919541</v>
      </c>
      <c r="DI81" s="44">
        <f t="shared" si="279"/>
        <v>5535214.195402298</v>
      </c>
      <c r="DJ81" s="47"/>
    </row>
    <row r="82" spans="1:114" ht="13.5">
      <c r="A82" s="53" t="s">
        <v>120</v>
      </c>
      <c r="B82" s="53" t="s">
        <v>170</v>
      </c>
      <c r="C82" s="56">
        <v>21</v>
      </c>
      <c r="D82" s="54">
        <v>1080.436170212766</v>
      </c>
      <c r="E82" s="54">
        <v>1503.9202127659576</v>
      </c>
      <c r="F82" s="55">
        <v>0</v>
      </c>
      <c r="G82" s="55">
        <v>0</v>
      </c>
      <c r="H82" s="55">
        <v>0</v>
      </c>
      <c r="I82" s="55">
        <v>0</v>
      </c>
      <c r="J82" s="55">
        <v>0</v>
      </c>
      <c r="K82" s="56">
        <v>0</v>
      </c>
      <c r="L82" s="56">
        <v>0</v>
      </c>
      <c r="M82" s="55">
        <v>1</v>
      </c>
      <c r="N82" s="55">
        <v>1</v>
      </c>
      <c r="O82" s="55">
        <v>1</v>
      </c>
      <c r="P82" s="55">
        <v>2</v>
      </c>
      <c r="Q82" s="55">
        <v>4</v>
      </c>
      <c r="R82" s="55">
        <v>8</v>
      </c>
      <c r="S82" s="55">
        <v>10</v>
      </c>
      <c r="T82" s="55">
        <v>12</v>
      </c>
      <c r="U82" s="55">
        <v>14</v>
      </c>
      <c r="V82" s="55">
        <v>18</v>
      </c>
      <c r="W82" s="55">
        <v>25</v>
      </c>
      <c r="X82" s="55">
        <v>25</v>
      </c>
      <c r="Y82" s="55">
        <v>20</v>
      </c>
      <c r="Z82" s="53" t="s">
        <v>120</v>
      </c>
      <c r="AA82" s="40"/>
      <c r="AB82" s="40">
        <f t="shared" si="280"/>
        <v>0</v>
      </c>
      <c r="AC82" s="40">
        <f t="shared" si="275"/>
        <v>0</v>
      </c>
      <c r="AD82" s="40">
        <f t="shared" si="275"/>
        <v>0</v>
      </c>
      <c r="AE82" s="40">
        <f t="shared" si="275"/>
        <v>0</v>
      </c>
      <c r="AF82" s="40">
        <f t="shared" si="275"/>
        <v>0</v>
      </c>
      <c r="AG82" s="40">
        <f t="shared" si="275"/>
        <v>0</v>
      </c>
      <c r="AH82" s="40">
        <f t="shared" si="281"/>
        <v>0</v>
      </c>
      <c r="AI82" s="40">
        <f t="shared" si="275"/>
        <v>1080.436170212766</v>
      </c>
      <c r="AJ82" s="40">
        <f t="shared" si="275"/>
        <v>1080.436170212766</v>
      </c>
      <c r="AK82" s="40">
        <f t="shared" si="275"/>
        <v>1080.436170212766</v>
      </c>
      <c r="AL82" s="40">
        <f t="shared" si="275"/>
        <v>2160.872340425532</v>
      </c>
      <c r="AM82" s="40">
        <f t="shared" si="275"/>
        <v>4321.744680851064</v>
      </c>
      <c r="AN82" s="40">
        <f t="shared" si="275"/>
        <v>8643.489361702128</v>
      </c>
      <c r="AO82" s="40">
        <f t="shared" si="275"/>
        <v>10804.36170212766</v>
      </c>
      <c r="AP82" s="40">
        <f t="shared" si="275"/>
        <v>12965.234042553191</v>
      </c>
      <c r="AQ82" s="40">
        <f t="shared" si="275"/>
        <v>15126.106382978724</v>
      </c>
      <c r="AR82" s="40">
        <f t="shared" si="275"/>
        <v>19447.85106382979</v>
      </c>
      <c r="AS82" s="40">
        <f t="shared" si="275"/>
        <v>27010.90425531915</v>
      </c>
      <c r="AT82" s="40">
        <f t="shared" si="275"/>
        <v>27010.90425531915</v>
      </c>
      <c r="AU82" s="40">
        <f t="shared" si="275"/>
        <v>21608.72340425532</v>
      </c>
      <c r="AV82" s="39"/>
      <c r="AW82" s="41"/>
      <c r="AX82" s="41">
        <f t="shared" si="282"/>
        <v>0</v>
      </c>
      <c r="AY82" s="41">
        <f t="shared" si="276"/>
        <v>0</v>
      </c>
      <c r="AZ82" s="41">
        <f t="shared" si="276"/>
        <v>0</v>
      </c>
      <c r="BA82" s="41">
        <f t="shared" si="276"/>
        <v>0</v>
      </c>
      <c r="BB82" s="41">
        <f t="shared" si="276"/>
        <v>0</v>
      </c>
      <c r="BC82" s="41">
        <f t="shared" si="276"/>
        <v>0</v>
      </c>
      <c r="BD82" s="41">
        <f t="shared" si="276"/>
        <v>0</v>
      </c>
      <c r="BE82" s="41">
        <f t="shared" si="276"/>
        <v>1503.9202127659576</v>
      </c>
      <c r="BF82" s="41">
        <f t="shared" si="276"/>
        <v>1503.9202127659576</v>
      </c>
      <c r="BG82" s="41">
        <f t="shared" si="276"/>
        <v>1503.9202127659576</v>
      </c>
      <c r="BH82" s="41">
        <f t="shared" si="276"/>
        <v>3007.840425531915</v>
      </c>
      <c r="BI82" s="41">
        <f t="shared" si="276"/>
        <v>6015.68085106383</v>
      </c>
      <c r="BJ82" s="41">
        <f t="shared" si="276"/>
        <v>12031.36170212766</v>
      </c>
      <c r="BK82" s="41">
        <f t="shared" si="276"/>
        <v>15039.202127659575</v>
      </c>
      <c r="BL82" s="41">
        <f t="shared" si="276"/>
        <v>18047.04255319149</v>
      </c>
      <c r="BM82" s="41">
        <f t="shared" si="276"/>
        <v>21054.882978723406</v>
      </c>
      <c r="BN82" s="41">
        <f t="shared" si="276"/>
        <v>27070.563829787236</v>
      </c>
      <c r="BO82" s="41">
        <f t="shared" si="276"/>
        <v>37598.00531914894</v>
      </c>
      <c r="BP82" s="41">
        <f t="shared" si="276"/>
        <v>37598.00531914894</v>
      </c>
      <c r="BQ82" s="41">
        <f t="shared" si="276"/>
        <v>30078.40425531915</v>
      </c>
      <c r="BR82" s="46"/>
      <c r="BS82" s="33"/>
      <c r="BT82" s="42">
        <f t="shared" si="277"/>
        <v>0</v>
      </c>
      <c r="BU82" s="42">
        <f t="shared" si="278"/>
        <v>0</v>
      </c>
      <c r="BV82" s="42">
        <f t="shared" si="278"/>
        <v>0</v>
      </c>
      <c r="BW82" s="42">
        <f t="shared" si="278"/>
        <v>0</v>
      </c>
      <c r="BX82" s="42">
        <f t="shared" si="278"/>
        <v>0</v>
      </c>
      <c r="BY82" s="42">
        <f t="shared" si="278"/>
        <v>0</v>
      </c>
      <c r="BZ82" s="42">
        <f t="shared" si="278"/>
        <v>0</v>
      </c>
      <c r="CA82" s="42">
        <f t="shared" si="278"/>
        <v>22689.159574468085</v>
      </c>
      <c r="CB82" s="42">
        <f t="shared" si="278"/>
        <v>22689.159574468085</v>
      </c>
      <c r="CC82" s="42">
        <f t="shared" si="278"/>
        <v>22689.159574468085</v>
      </c>
      <c r="CD82" s="42">
        <f t="shared" si="278"/>
        <v>45378.31914893617</v>
      </c>
      <c r="CE82" s="42">
        <f t="shared" si="278"/>
        <v>90756.63829787234</v>
      </c>
      <c r="CF82" s="42">
        <f t="shared" si="278"/>
        <v>181513.27659574468</v>
      </c>
      <c r="CG82" s="42">
        <f t="shared" si="278"/>
        <v>226891.59574468088</v>
      </c>
      <c r="CH82" s="42">
        <f t="shared" si="278"/>
        <v>272269.91489361704</v>
      </c>
      <c r="CI82" s="42">
        <f t="shared" si="278"/>
        <v>317648.2340425532</v>
      </c>
      <c r="CJ82" s="42">
        <f t="shared" si="278"/>
        <v>408404.87234042556</v>
      </c>
      <c r="CK82" s="42">
        <f t="shared" si="278"/>
        <v>567228.9893617021</v>
      </c>
      <c r="CL82" s="42">
        <f t="shared" si="278"/>
        <v>567228.9893617021</v>
      </c>
      <c r="CM82" s="42">
        <f t="shared" si="278"/>
        <v>453783.19148936175</v>
      </c>
      <c r="CN82" s="46"/>
      <c r="CO82" s="46"/>
      <c r="CP82" s="44">
        <f t="shared" si="283"/>
        <v>0</v>
      </c>
      <c r="CQ82" s="44">
        <f t="shared" si="279"/>
        <v>0</v>
      </c>
      <c r="CR82" s="44">
        <f t="shared" si="279"/>
        <v>0</v>
      </c>
      <c r="CS82" s="44">
        <f t="shared" si="279"/>
        <v>0</v>
      </c>
      <c r="CT82" s="44">
        <f t="shared" si="279"/>
        <v>0</v>
      </c>
      <c r="CU82" s="44">
        <f t="shared" si="279"/>
        <v>0</v>
      </c>
      <c r="CV82" s="44">
        <f t="shared" si="279"/>
        <v>0</v>
      </c>
      <c r="CW82" s="44">
        <f t="shared" si="279"/>
        <v>31582.32446808511</v>
      </c>
      <c r="CX82" s="44">
        <f t="shared" si="279"/>
        <v>31582.32446808511</v>
      </c>
      <c r="CY82" s="44">
        <f t="shared" si="279"/>
        <v>31582.32446808511</v>
      </c>
      <c r="CZ82" s="44">
        <f t="shared" si="279"/>
        <v>63164.64893617022</v>
      </c>
      <c r="DA82" s="44">
        <f t="shared" si="279"/>
        <v>126329.29787234044</v>
      </c>
      <c r="DB82" s="44">
        <f t="shared" si="279"/>
        <v>252658.59574468088</v>
      </c>
      <c r="DC82" s="44">
        <f t="shared" si="279"/>
        <v>315823.24468085106</v>
      </c>
      <c r="DD82" s="44">
        <f t="shared" si="279"/>
        <v>378987.8936170213</v>
      </c>
      <c r="DE82" s="44">
        <f t="shared" si="279"/>
        <v>442152.54255319154</v>
      </c>
      <c r="DF82" s="44">
        <f t="shared" si="279"/>
        <v>568481.840425532</v>
      </c>
      <c r="DG82" s="44">
        <f t="shared" si="279"/>
        <v>789558.1117021278</v>
      </c>
      <c r="DH82" s="44">
        <f t="shared" si="279"/>
        <v>789558.1117021278</v>
      </c>
      <c r="DI82" s="44">
        <f t="shared" si="279"/>
        <v>631646.4893617021</v>
      </c>
      <c r="DJ82" s="47"/>
    </row>
    <row r="83" spans="1:114" ht="13.5">
      <c r="A83" s="53" t="s">
        <v>196</v>
      </c>
      <c r="B83" s="53" t="s">
        <v>170</v>
      </c>
      <c r="C83" s="56">
        <v>21</v>
      </c>
      <c r="D83" s="36">
        <v>2247</v>
      </c>
      <c r="E83" s="36">
        <v>2333</v>
      </c>
      <c r="F83" s="55">
        <v>37</v>
      </c>
      <c r="G83" s="55">
        <v>49</v>
      </c>
      <c r="H83" s="55">
        <v>85</v>
      </c>
      <c r="I83" s="55">
        <v>108</v>
      </c>
      <c r="J83" s="55">
        <v>128</v>
      </c>
      <c r="K83" s="56">
        <v>168</v>
      </c>
      <c r="L83" s="56">
        <v>155</v>
      </c>
      <c r="M83" s="55">
        <v>209</v>
      </c>
      <c r="N83" s="55">
        <v>229</v>
      </c>
      <c r="O83" s="55">
        <v>236</v>
      </c>
      <c r="P83" s="55">
        <v>241</v>
      </c>
      <c r="Q83" s="55">
        <v>236</v>
      </c>
      <c r="R83" s="55">
        <v>220</v>
      </c>
      <c r="S83" s="55">
        <v>167</v>
      </c>
      <c r="T83" s="55">
        <v>140</v>
      </c>
      <c r="U83" s="55">
        <v>124</v>
      </c>
      <c r="V83" s="55">
        <v>85</v>
      </c>
      <c r="W83" s="55">
        <v>51</v>
      </c>
      <c r="X83" s="55">
        <v>22</v>
      </c>
      <c r="Y83" s="55">
        <v>4</v>
      </c>
      <c r="Z83" s="53" t="s">
        <v>196</v>
      </c>
      <c r="AA83" s="40"/>
      <c r="AB83" s="40">
        <f t="shared" si="280"/>
        <v>83139</v>
      </c>
      <c r="AC83" s="40">
        <f t="shared" si="275"/>
        <v>110103</v>
      </c>
      <c r="AD83" s="40">
        <f t="shared" si="275"/>
        <v>190995</v>
      </c>
      <c r="AE83" s="40">
        <f t="shared" si="275"/>
        <v>242676</v>
      </c>
      <c r="AF83" s="40">
        <f t="shared" si="275"/>
        <v>287616</v>
      </c>
      <c r="AG83" s="40">
        <f t="shared" si="275"/>
        <v>377496</v>
      </c>
      <c r="AH83" s="40">
        <f t="shared" si="281"/>
        <v>348285</v>
      </c>
      <c r="AI83" s="40">
        <f t="shared" si="275"/>
        <v>469623</v>
      </c>
      <c r="AJ83" s="40">
        <f t="shared" si="275"/>
        <v>514563</v>
      </c>
      <c r="AK83" s="40">
        <f t="shared" si="275"/>
        <v>530292</v>
      </c>
      <c r="AL83" s="40">
        <f t="shared" si="275"/>
        <v>541527</v>
      </c>
      <c r="AM83" s="40">
        <f t="shared" si="275"/>
        <v>530292</v>
      </c>
      <c r="AN83" s="40">
        <f t="shared" si="275"/>
        <v>494340</v>
      </c>
      <c r="AO83" s="40">
        <f t="shared" si="275"/>
        <v>375249</v>
      </c>
      <c r="AP83" s="40">
        <f t="shared" si="275"/>
        <v>314580</v>
      </c>
      <c r="AQ83" s="40">
        <f t="shared" si="275"/>
        <v>278628</v>
      </c>
      <c r="AR83" s="40">
        <f t="shared" si="275"/>
        <v>190995</v>
      </c>
      <c r="AS83" s="40">
        <f t="shared" si="275"/>
        <v>114597</v>
      </c>
      <c r="AT83" s="40">
        <f t="shared" si="275"/>
        <v>49434</v>
      </c>
      <c r="AU83" s="40">
        <f t="shared" si="275"/>
        <v>8988</v>
      </c>
      <c r="AV83" s="39"/>
      <c r="AW83" s="41"/>
      <c r="AX83" s="41">
        <f t="shared" si="282"/>
        <v>86321</v>
      </c>
      <c r="AY83" s="41">
        <f t="shared" si="276"/>
        <v>114317</v>
      </c>
      <c r="AZ83" s="41">
        <f t="shared" si="276"/>
        <v>198305</v>
      </c>
      <c r="BA83" s="41">
        <f t="shared" si="276"/>
        <v>251964</v>
      </c>
      <c r="BB83" s="41">
        <f t="shared" si="276"/>
        <v>298624</v>
      </c>
      <c r="BC83" s="41">
        <f t="shared" si="276"/>
        <v>391944</v>
      </c>
      <c r="BD83" s="41">
        <f t="shared" si="276"/>
        <v>361615</v>
      </c>
      <c r="BE83" s="41">
        <f t="shared" si="276"/>
        <v>487597</v>
      </c>
      <c r="BF83" s="41">
        <f t="shared" si="276"/>
        <v>534257</v>
      </c>
      <c r="BG83" s="41">
        <f t="shared" si="276"/>
        <v>550588</v>
      </c>
      <c r="BH83" s="41">
        <f t="shared" si="276"/>
        <v>562253</v>
      </c>
      <c r="BI83" s="41">
        <f t="shared" si="276"/>
        <v>550588</v>
      </c>
      <c r="BJ83" s="41">
        <f t="shared" si="276"/>
        <v>513260</v>
      </c>
      <c r="BK83" s="41">
        <f t="shared" si="276"/>
        <v>389611</v>
      </c>
      <c r="BL83" s="41">
        <f t="shared" si="276"/>
        <v>326620</v>
      </c>
      <c r="BM83" s="41">
        <f t="shared" si="276"/>
        <v>289292</v>
      </c>
      <c r="BN83" s="41">
        <f t="shared" si="276"/>
        <v>198305</v>
      </c>
      <c r="BO83" s="41">
        <f t="shared" si="276"/>
        <v>118983</v>
      </c>
      <c r="BP83" s="41">
        <f t="shared" si="276"/>
        <v>51326</v>
      </c>
      <c r="BQ83" s="41">
        <f t="shared" si="276"/>
        <v>9332</v>
      </c>
      <c r="BR83" s="46"/>
      <c r="BS83" s="33"/>
      <c r="BT83" s="42">
        <f t="shared" si="277"/>
        <v>1745919</v>
      </c>
      <c r="BU83" s="42">
        <f t="shared" si="278"/>
        <v>2312163</v>
      </c>
      <c r="BV83" s="42">
        <f t="shared" si="278"/>
        <v>4010895</v>
      </c>
      <c r="BW83" s="42">
        <f t="shared" si="278"/>
        <v>5096196</v>
      </c>
      <c r="BX83" s="42">
        <f t="shared" si="278"/>
        <v>6039936</v>
      </c>
      <c r="BY83" s="42">
        <f t="shared" si="278"/>
        <v>7927416</v>
      </c>
      <c r="BZ83" s="42">
        <f t="shared" si="278"/>
        <v>7313985</v>
      </c>
      <c r="CA83" s="42">
        <f t="shared" si="278"/>
        <v>9862083</v>
      </c>
      <c r="CB83" s="42">
        <f t="shared" si="278"/>
        <v>10805823</v>
      </c>
      <c r="CC83" s="42">
        <f t="shared" si="278"/>
        <v>11136132</v>
      </c>
      <c r="CD83" s="42">
        <f t="shared" si="278"/>
        <v>11372067</v>
      </c>
      <c r="CE83" s="42">
        <f t="shared" si="278"/>
        <v>11136132</v>
      </c>
      <c r="CF83" s="42">
        <f t="shared" si="278"/>
        <v>10381140</v>
      </c>
      <c r="CG83" s="42">
        <f t="shared" si="278"/>
        <v>7880229</v>
      </c>
      <c r="CH83" s="42">
        <f t="shared" si="278"/>
        <v>6606180</v>
      </c>
      <c r="CI83" s="42">
        <f t="shared" si="278"/>
        <v>5851188</v>
      </c>
      <c r="CJ83" s="42">
        <f t="shared" si="278"/>
        <v>4010895</v>
      </c>
      <c r="CK83" s="42">
        <f t="shared" si="278"/>
        <v>2406537</v>
      </c>
      <c r="CL83" s="42">
        <f t="shared" si="278"/>
        <v>1038114</v>
      </c>
      <c r="CM83" s="42">
        <f t="shared" si="278"/>
        <v>188748</v>
      </c>
      <c r="CN83" s="46"/>
      <c r="CO83" s="46"/>
      <c r="CP83" s="44">
        <f t="shared" si="283"/>
        <v>1812741</v>
      </c>
      <c r="CQ83" s="44">
        <f t="shared" si="279"/>
        <v>2400657</v>
      </c>
      <c r="CR83" s="44">
        <f t="shared" si="279"/>
        <v>4164405</v>
      </c>
      <c r="CS83" s="44">
        <f t="shared" si="279"/>
        <v>5291244</v>
      </c>
      <c r="CT83" s="44">
        <f t="shared" si="279"/>
        <v>6271104</v>
      </c>
      <c r="CU83" s="44">
        <f t="shared" si="279"/>
        <v>8230824</v>
      </c>
      <c r="CV83" s="44">
        <f t="shared" si="279"/>
        <v>7593915</v>
      </c>
      <c r="CW83" s="44">
        <f t="shared" si="279"/>
        <v>10239537</v>
      </c>
      <c r="CX83" s="44">
        <f t="shared" si="279"/>
        <v>11219397</v>
      </c>
      <c r="CY83" s="44">
        <f t="shared" si="279"/>
        <v>11562348</v>
      </c>
      <c r="CZ83" s="44">
        <f t="shared" si="279"/>
        <v>11807313</v>
      </c>
      <c r="DA83" s="44">
        <f t="shared" si="279"/>
        <v>11562348</v>
      </c>
      <c r="DB83" s="44">
        <f t="shared" si="279"/>
        <v>10778460</v>
      </c>
      <c r="DC83" s="44">
        <f t="shared" si="279"/>
        <v>8181831</v>
      </c>
      <c r="DD83" s="44">
        <f t="shared" si="279"/>
        <v>6859020</v>
      </c>
      <c r="DE83" s="44">
        <f t="shared" si="279"/>
        <v>6075132</v>
      </c>
      <c r="DF83" s="44">
        <f t="shared" si="279"/>
        <v>4164405</v>
      </c>
      <c r="DG83" s="44">
        <f t="shared" si="279"/>
        <v>2498643</v>
      </c>
      <c r="DH83" s="44">
        <f t="shared" si="279"/>
        <v>1077846</v>
      </c>
      <c r="DI83" s="44">
        <f t="shared" si="279"/>
        <v>195972</v>
      </c>
      <c r="DJ83" s="47"/>
    </row>
    <row r="84" spans="1:114" ht="13.5">
      <c r="A84" s="35" t="s">
        <v>205</v>
      </c>
      <c r="B84" s="53" t="s">
        <v>171</v>
      </c>
      <c r="C84" s="42">
        <v>33</v>
      </c>
      <c r="D84" s="36">
        <v>2247</v>
      </c>
      <c r="E84" s="36">
        <v>2333</v>
      </c>
      <c r="F84" s="55">
        <v>30</v>
      </c>
      <c r="G84" s="55">
        <v>30</v>
      </c>
      <c r="H84" s="55">
        <v>30</v>
      </c>
      <c r="I84" s="55">
        <v>31</v>
      </c>
      <c r="J84" s="55">
        <v>31</v>
      </c>
      <c r="K84" s="56">
        <v>27</v>
      </c>
      <c r="L84" s="56">
        <v>15</v>
      </c>
      <c r="M84" s="55">
        <v>2</v>
      </c>
      <c r="N84" s="55">
        <v>3</v>
      </c>
      <c r="O84" s="55">
        <v>0</v>
      </c>
      <c r="P84" s="55">
        <v>0</v>
      </c>
      <c r="Q84" s="55">
        <v>0</v>
      </c>
      <c r="R84" s="55">
        <v>0</v>
      </c>
      <c r="S84" s="55">
        <v>0</v>
      </c>
      <c r="T84" s="55">
        <v>0</v>
      </c>
      <c r="U84" s="55">
        <v>0</v>
      </c>
      <c r="V84" s="55">
        <v>0</v>
      </c>
      <c r="W84" s="55">
        <v>0</v>
      </c>
      <c r="X84" s="55">
        <v>0</v>
      </c>
      <c r="Y84" s="55">
        <v>0</v>
      </c>
      <c r="Z84" s="35" t="s">
        <v>205</v>
      </c>
      <c r="AA84" s="40"/>
      <c r="AB84" s="40">
        <f t="shared" si="280"/>
        <v>67410</v>
      </c>
      <c r="AC84" s="40">
        <f t="shared" si="275"/>
        <v>67410</v>
      </c>
      <c r="AD84" s="40">
        <f t="shared" si="275"/>
        <v>67410</v>
      </c>
      <c r="AE84" s="40">
        <f t="shared" si="275"/>
        <v>69657</v>
      </c>
      <c r="AF84" s="40">
        <f t="shared" si="275"/>
        <v>69657</v>
      </c>
      <c r="AG84" s="40">
        <f t="shared" si="275"/>
        <v>60669</v>
      </c>
      <c r="AH84" s="40">
        <f t="shared" si="281"/>
        <v>33705</v>
      </c>
      <c r="AI84" s="40">
        <f t="shared" si="275"/>
        <v>4494</v>
      </c>
      <c r="AJ84" s="40">
        <f t="shared" si="275"/>
        <v>6741</v>
      </c>
      <c r="AK84" s="40">
        <f t="shared" si="275"/>
        <v>0</v>
      </c>
      <c r="AL84" s="40">
        <f t="shared" si="275"/>
        <v>0</v>
      </c>
      <c r="AM84" s="40">
        <f t="shared" si="275"/>
        <v>0</v>
      </c>
      <c r="AN84" s="40">
        <f t="shared" si="275"/>
        <v>0</v>
      </c>
      <c r="AO84" s="40">
        <f t="shared" si="275"/>
        <v>0</v>
      </c>
      <c r="AP84" s="40">
        <f t="shared" si="275"/>
        <v>0</v>
      </c>
      <c r="AQ84" s="40">
        <f t="shared" si="275"/>
        <v>0</v>
      </c>
      <c r="AR84" s="40">
        <f t="shared" si="275"/>
        <v>0</v>
      </c>
      <c r="AS84" s="40">
        <f t="shared" si="275"/>
        <v>0</v>
      </c>
      <c r="AT84" s="40">
        <f t="shared" si="275"/>
        <v>0</v>
      </c>
      <c r="AU84" s="40">
        <f t="shared" si="275"/>
        <v>0</v>
      </c>
      <c r="AV84" s="39"/>
      <c r="AW84" s="41"/>
      <c r="AX84" s="41">
        <f t="shared" si="282"/>
        <v>69990</v>
      </c>
      <c r="AY84" s="41">
        <f t="shared" si="276"/>
        <v>69990</v>
      </c>
      <c r="AZ84" s="41">
        <f t="shared" si="276"/>
        <v>69990</v>
      </c>
      <c r="BA84" s="41">
        <f t="shared" si="276"/>
        <v>72323</v>
      </c>
      <c r="BB84" s="41">
        <f t="shared" si="276"/>
        <v>72323</v>
      </c>
      <c r="BC84" s="41">
        <f t="shared" si="276"/>
        <v>62991</v>
      </c>
      <c r="BD84" s="41">
        <f t="shared" si="276"/>
        <v>34995</v>
      </c>
      <c r="BE84" s="41">
        <f t="shared" si="276"/>
        <v>4666</v>
      </c>
      <c r="BF84" s="41">
        <f t="shared" si="276"/>
        <v>6999</v>
      </c>
      <c r="BG84" s="41">
        <f t="shared" si="276"/>
        <v>0</v>
      </c>
      <c r="BH84" s="41">
        <f t="shared" si="276"/>
        <v>0</v>
      </c>
      <c r="BI84" s="41">
        <f t="shared" si="276"/>
        <v>0</v>
      </c>
      <c r="BJ84" s="41">
        <f t="shared" si="276"/>
        <v>0</v>
      </c>
      <c r="BK84" s="41">
        <f t="shared" si="276"/>
        <v>0</v>
      </c>
      <c r="BL84" s="41">
        <f t="shared" si="276"/>
        <v>0</v>
      </c>
      <c r="BM84" s="41">
        <f t="shared" si="276"/>
        <v>0</v>
      </c>
      <c r="BN84" s="41">
        <f t="shared" si="276"/>
        <v>0</v>
      </c>
      <c r="BO84" s="41">
        <f t="shared" si="276"/>
        <v>0</v>
      </c>
      <c r="BP84" s="41">
        <f t="shared" si="276"/>
        <v>0</v>
      </c>
      <c r="BQ84" s="41">
        <f t="shared" si="276"/>
        <v>0</v>
      </c>
      <c r="BR84" s="46"/>
      <c r="BS84" s="33"/>
      <c r="BT84" s="42">
        <f t="shared" si="277"/>
        <v>2224530</v>
      </c>
      <c r="BU84" s="42">
        <f t="shared" si="278"/>
        <v>2224530</v>
      </c>
      <c r="BV84" s="42">
        <f t="shared" si="278"/>
        <v>2224530</v>
      </c>
      <c r="BW84" s="42">
        <f t="shared" si="278"/>
        <v>2298681</v>
      </c>
      <c r="BX84" s="42">
        <f t="shared" si="278"/>
        <v>2298681</v>
      </c>
      <c r="BY84" s="42">
        <f t="shared" si="278"/>
        <v>2002077</v>
      </c>
      <c r="BZ84" s="42">
        <f t="shared" si="278"/>
        <v>1112265</v>
      </c>
      <c r="CA84" s="42">
        <f t="shared" si="278"/>
        <v>148302</v>
      </c>
      <c r="CB84" s="42">
        <f t="shared" si="278"/>
        <v>222453</v>
      </c>
      <c r="CC84" s="42">
        <f t="shared" si="278"/>
        <v>0</v>
      </c>
      <c r="CD84" s="42">
        <f t="shared" si="278"/>
        <v>0</v>
      </c>
      <c r="CE84" s="42">
        <f t="shared" si="278"/>
        <v>0</v>
      </c>
      <c r="CF84" s="42">
        <f t="shared" si="278"/>
        <v>0</v>
      </c>
      <c r="CG84" s="42">
        <f t="shared" si="278"/>
        <v>0</v>
      </c>
      <c r="CH84" s="42">
        <f t="shared" si="278"/>
        <v>0</v>
      </c>
      <c r="CI84" s="42">
        <f t="shared" si="278"/>
        <v>0</v>
      </c>
      <c r="CJ84" s="42">
        <f t="shared" si="278"/>
        <v>0</v>
      </c>
      <c r="CK84" s="42">
        <f t="shared" si="278"/>
        <v>0</v>
      </c>
      <c r="CL84" s="42">
        <f t="shared" si="278"/>
        <v>0</v>
      </c>
      <c r="CM84" s="42">
        <f t="shared" si="278"/>
        <v>0</v>
      </c>
      <c r="CN84" s="46"/>
      <c r="CO84" s="46"/>
      <c r="CP84" s="44">
        <f t="shared" si="283"/>
        <v>2309670</v>
      </c>
      <c r="CQ84" s="44">
        <f t="shared" si="279"/>
        <v>2309670</v>
      </c>
      <c r="CR84" s="44">
        <f t="shared" si="279"/>
        <v>2309670</v>
      </c>
      <c r="CS84" s="44">
        <f t="shared" si="279"/>
        <v>2386659</v>
      </c>
      <c r="CT84" s="44">
        <f t="shared" si="279"/>
        <v>2386659</v>
      </c>
      <c r="CU84" s="44">
        <f t="shared" si="279"/>
        <v>2078703</v>
      </c>
      <c r="CV84" s="44">
        <f t="shared" si="279"/>
        <v>1154835</v>
      </c>
      <c r="CW84" s="44">
        <f t="shared" si="279"/>
        <v>153978</v>
      </c>
      <c r="CX84" s="44">
        <f t="shared" si="279"/>
        <v>230967</v>
      </c>
      <c r="CY84" s="44">
        <f t="shared" si="279"/>
        <v>0</v>
      </c>
      <c r="CZ84" s="44">
        <f t="shared" si="279"/>
        <v>0</v>
      </c>
      <c r="DA84" s="44">
        <f t="shared" si="279"/>
        <v>0</v>
      </c>
      <c r="DB84" s="44">
        <f t="shared" si="279"/>
        <v>0</v>
      </c>
      <c r="DC84" s="44">
        <f t="shared" si="279"/>
        <v>0</v>
      </c>
      <c r="DD84" s="44">
        <f t="shared" si="279"/>
        <v>0</v>
      </c>
      <c r="DE84" s="44">
        <f t="shared" si="279"/>
        <v>0</v>
      </c>
      <c r="DF84" s="44">
        <f t="shared" si="279"/>
        <v>0</v>
      </c>
      <c r="DG84" s="44">
        <f t="shared" si="279"/>
        <v>0</v>
      </c>
      <c r="DH84" s="44">
        <f t="shared" si="279"/>
        <v>0</v>
      </c>
      <c r="DI84" s="44">
        <f t="shared" si="279"/>
        <v>0</v>
      </c>
      <c r="DJ84" s="47"/>
    </row>
    <row r="85" spans="1:114" ht="13.5">
      <c r="A85" s="53" t="s">
        <v>151</v>
      </c>
      <c r="B85" s="53" t="s">
        <v>170</v>
      </c>
      <c r="C85" s="56">
        <v>19</v>
      </c>
      <c r="D85" s="54">
        <v>1080.436170212766</v>
      </c>
      <c r="E85" s="54">
        <v>1503.9202127659576</v>
      </c>
      <c r="F85" s="55">
        <v>10</v>
      </c>
      <c r="G85" s="55">
        <v>9</v>
      </c>
      <c r="H85" s="55">
        <v>8</v>
      </c>
      <c r="I85" s="55">
        <v>5</v>
      </c>
      <c r="J85" s="55">
        <v>2</v>
      </c>
      <c r="K85" s="56">
        <v>4</v>
      </c>
      <c r="L85" s="56">
        <v>4</v>
      </c>
      <c r="M85" s="55">
        <v>6</v>
      </c>
      <c r="N85" s="55">
        <v>9</v>
      </c>
      <c r="O85" s="55">
        <v>3</v>
      </c>
      <c r="P85" s="55">
        <v>0</v>
      </c>
      <c r="Q85" s="55">
        <v>0</v>
      </c>
      <c r="R85" s="55">
        <v>0</v>
      </c>
      <c r="S85" s="55">
        <v>0</v>
      </c>
      <c r="T85" s="55">
        <v>0</v>
      </c>
      <c r="U85" s="55">
        <v>1</v>
      </c>
      <c r="V85" s="55">
        <v>5</v>
      </c>
      <c r="W85" s="55">
        <v>11</v>
      </c>
      <c r="X85" s="55">
        <v>11</v>
      </c>
      <c r="Y85" s="55">
        <v>14</v>
      </c>
      <c r="Z85" s="53" t="s">
        <v>151</v>
      </c>
      <c r="AA85" s="40"/>
      <c r="AB85" s="40">
        <f t="shared" si="280"/>
        <v>10804.36170212766</v>
      </c>
      <c r="AC85" s="40">
        <f t="shared" si="275"/>
        <v>9723.925531914894</v>
      </c>
      <c r="AD85" s="40">
        <f t="shared" si="275"/>
        <v>8643.489361702128</v>
      </c>
      <c r="AE85" s="40">
        <f t="shared" si="275"/>
        <v>5402.18085106383</v>
      </c>
      <c r="AF85" s="40">
        <f t="shared" si="275"/>
        <v>2160.872340425532</v>
      </c>
      <c r="AG85" s="40">
        <f t="shared" si="275"/>
        <v>4321.744680851064</v>
      </c>
      <c r="AH85" s="40">
        <f t="shared" si="281"/>
        <v>4321.744680851064</v>
      </c>
      <c r="AI85" s="40">
        <f t="shared" si="275"/>
        <v>6482.617021276596</v>
      </c>
      <c r="AJ85" s="40">
        <f t="shared" si="275"/>
        <v>9723.925531914894</v>
      </c>
      <c r="AK85" s="40">
        <f t="shared" si="275"/>
        <v>3241.308510638298</v>
      </c>
      <c r="AL85" s="40">
        <f t="shared" si="275"/>
        <v>0</v>
      </c>
      <c r="AM85" s="40">
        <f t="shared" si="275"/>
        <v>0</v>
      </c>
      <c r="AN85" s="40">
        <f t="shared" si="275"/>
        <v>0</v>
      </c>
      <c r="AO85" s="40">
        <f t="shared" si="275"/>
        <v>0</v>
      </c>
      <c r="AP85" s="40">
        <f t="shared" si="275"/>
        <v>0</v>
      </c>
      <c r="AQ85" s="40">
        <f t="shared" si="275"/>
        <v>1080.436170212766</v>
      </c>
      <c r="AR85" s="40">
        <f t="shared" si="275"/>
        <v>5402.18085106383</v>
      </c>
      <c r="AS85" s="40">
        <f t="shared" si="275"/>
        <v>11884.797872340427</v>
      </c>
      <c r="AT85" s="40">
        <f t="shared" si="275"/>
        <v>11884.797872340427</v>
      </c>
      <c r="AU85" s="40">
        <f t="shared" si="275"/>
        <v>15126.106382978724</v>
      </c>
      <c r="AV85" s="39"/>
      <c r="AW85" s="41"/>
      <c r="AX85" s="41">
        <f t="shared" si="282"/>
        <v>15039.202127659575</v>
      </c>
      <c r="AY85" s="41">
        <f t="shared" si="276"/>
        <v>13535.281914893618</v>
      </c>
      <c r="AZ85" s="41">
        <f t="shared" si="276"/>
        <v>12031.36170212766</v>
      </c>
      <c r="BA85" s="41">
        <f t="shared" si="276"/>
        <v>7519.601063829788</v>
      </c>
      <c r="BB85" s="41">
        <f t="shared" si="276"/>
        <v>3007.840425531915</v>
      </c>
      <c r="BC85" s="41">
        <f t="shared" si="276"/>
        <v>6015.68085106383</v>
      </c>
      <c r="BD85" s="41">
        <f t="shared" si="276"/>
        <v>6015.68085106383</v>
      </c>
      <c r="BE85" s="41">
        <f t="shared" si="276"/>
        <v>9023.521276595746</v>
      </c>
      <c r="BF85" s="41">
        <f t="shared" si="276"/>
        <v>13535.281914893618</v>
      </c>
      <c r="BG85" s="41">
        <f t="shared" si="276"/>
        <v>4511.760638297873</v>
      </c>
      <c r="BH85" s="41">
        <f t="shared" si="276"/>
        <v>0</v>
      </c>
      <c r="BI85" s="41">
        <f t="shared" si="276"/>
        <v>0</v>
      </c>
      <c r="BJ85" s="41">
        <f t="shared" si="276"/>
        <v>0</v>
      </c>
      <c r="BK85" s="41">
        <f t="shared" si="276"/>
        <v>0</v>
      </c>
      <c r="BL85" s="41">
        <f t="shared" si="276"/>
        <v>0</v>
      </c>
      <c r="BM85" s="41">
        <f t="shared" si="276"/>
        <v>1503.9202127659576</v>
      </c>
      <c r="BN85" s="41">
        <f t="shared" si="276"/>
        <v>7519.601063829788</v>
      </c>
      <c r="BO85" s="41">
        <f t="shared" si="276"/>
        <v>16543.122340425532</v>
      </c>
      <c r="BP85" s="41">
        <f t="shared" si="276"/>
        <v>16543.122340425532</v>
      </c>
      <c r="BQ85" s="41">
        <f t="shared" si="276"/>
        <v>21054.882978723406</v>
      </c>
      <c r="BR85" s="46"/>
      <c r="BS85" s="33"/>
      <c r="BT85" s="42">
        <f t="shared" si="277"/>
        <v>205282.87234042556</v>
      </c>
      <c r="BU85" s="42">
        <f t="shared" si="278"/>
        <v>184754.585106383</v>
      </c>
      <c r="BV85" s="42">
        <f t="shared" si="278"/>
        <v>164226.29787234042</v>
      </c>
      <c r="BW85" s="42">
        <f t="shared" si="278"/>
        <v>102641.43617021278</v>
      </c>
      <c r="BX85" s="42">
        <f t="shared" si="278"/>
        <v>41056.574468085106</v>
      </c>
      <c r="BY85" s="42">
        <f t="shared" si="278"/>
        <v>82113.14893617021</v>
      </c>
      <c r="BZ85" s="42">
        <f t="shared" si="278"/>
        <v>82113.14893617021</v>
      </c>
      <c r="CA85" s="42">
        <f t="shared" si="278"/>
        <v>123169.72340425532</v>
      </c>
      <c r="CB85" s="42">
        <f t="shared" si="278"/>
        <v>184754.585106383</v>
      </c>
      <c r="CC85" s="42">
        <f t="shared" si="278"/>
        <v>61584.86170212766</v>
      </c>
      <c r="CD85" s="42">
        <f t="shared" si="278"/>
        <v>0</v>
      </c>
      <c r="CE85" s="42">
        <f t="shared" si="278"/>
        <v>0</v>
      </c>
      <c r="CF85" s="42">
        <f t="shared" si="278"/>
        <v>0</v>
      </c>
      <c r="CG85" s="42">
        <f t="shared" si="278"/>
        <v>0</v>
      </c>
      <c r="CH85" s="42">
        <f t="shared" si="278"/>
        <v>0</v>
      </c>
      <c r="CI85" s="42">
        <f t="shared" si="278"/>
        <v>20528.287234042553</v>
      </c>
      <c r="CJ85" s="42">
        <f t="shared" si="278"/>
        <v>102641.43617021278</v>
      </c>
      <c r="CK85" s="42">
        <f t="shared" si="278"/>
        <v>225811.1595744681</v>
      </c>
      <c r="CL85" s="42">
        <f t="shared" si="278"/>
        <v>225811.1595744681</v>
      </c>
      <c r="CM85" s="42">
        <f t="shared" si="278"/>
        <v>287396.02127659577</v>
      </c>
      <c r="CN85" s="46"/>
      <c r="CO85" s="46"/>
      <c r="CP85" s="44">
        <f t="shared" si="283"/>
        <v>285744.8404255319</v>
      </c>
      <c r="CQ85" s="44">
        <f t="shared" si="279"/>
        <v>257170.35638297873</v>
      </c>
      <c r="CR85" s="44">
        <f t="shared" si="279"/>
        <v>228595.87234042556</v>
      </c>
      <c r="CS85" s="44">
        <f t="shared" si="279"/>
        <v>142872.42021276595</v>
      </c>
      <c r="CT85" s="44">
        <f t="shared" si="279"/>
        <v>57148.96808510639</v>
      </c>
      <c r="CU85" s="44">
        <f t="shared" si="279"/>
        <v>114297.93617021278</v>
      </c>
      <c r="CV85" s="44">
        <f t="shared" si="279"/>
        <v>114297.93617021278</v>
      </c>
      <c r="CW85" s="44">
        <f t="shared" si="279"/>
        <v>171446.90425531918</v>
      </c>
      <c r="CX85" s="44">
        <f t="shared" si="279"/>
        <v>257170.35638297873</v>
      </c>
      <c r="CY85" s="44">
        <f t="shared" si="279"/>
        <v>85723.45212765959</v>
      </c>
      <c r="CZ85" s="44">
        <f t="shared" si="279"/>
        <v>0</v>
      </c>
      <c r="DA85" s="44">
        <f t="shared" si="279"/>
        <v>0</v>
      </c>
      <c r="DB85" s="44">
        <f t="shared" si="279"/>
        <v>0</v>
      </c>
      <c r="DC85" s="44">
        <f t="shared" si="279"/>
        <v>0</v>
      </c>
      <c r="DD85" s="44">
        <f t="shared" si="279"/>
        <v>0</v>
      </c>
      <c r="DE85" s="44">
        <f t="shared" si="279"/>
        <v>28574.484042553195</v>
      </c>
      <c r="DF85" s="44">
        <f t="shared" si="279"/>
        <v>142872.42021276595</v>
      </c>
      <c r="DG85" s="44">
        <f t="shared" si="279"/>
        <v>314319.32446808513</v>
      </c>
      <c r="DH85" s="44">
        <f t="shared" si="279"/>
        <v>314319.32446808513</v>
      </c>
      <c r="DI85" s="44">
        <f t="shared" si="279"/>
        <v>400042.7765957447</v>
      </c>
      <c r="DJ85" s="47"/>
    </row>
    <row r="86" spans="1:114" ht="13.5">
      <c r="A86" s="53" t="s">
        <v>127</v>
      </c>
      <c r="B86" s="53" t="s">
        <v>170</v>
      </c>
      <c r="C86" s="56">
        <v>19</v>
      </c>
      <c r="D86" s="54">
        <v>1080.436170212766</v>
      </c>
      <c r="E86" s="54">
        <v>1503.9202127659576</v>
      </c>
      <c r="F86" s="55">
        <v>6</v>
      </c>
      <c r="G86" s="55">
        <v>8</v>
      </c>
      <c r="H86" s="55">
        <v>8</v>
      </c>
      <c r="I86" s="55">
        <v>7</v>
      </c>
      <c r="J86" s="55">
        <v>7</v>
      </c>
      <c r="K86" s="56">
        <v>10</v>
      </c>
      <c r="L86" s="56">
        <v>10</v>
      </c>
      <c r="M86" s="55">
        <v>11</v>
      </c>
      <c r="N86" s="55">
        <v>19</v>
      </c>
      <c r="O86" s="55">
        <v>23</v>
      </c>
      <c r="P86" s="55">
        <v>25</v>
      </c>
      <c r="Q86" s="55">
        <v>29</v>
      </c>
      <c r="R86" s="55">
        <v>24</v>
      </c>
      <c r="S86" s="55">
        <v>68</v>
      </c>
      <c r="T86" s="55">
        <v>88</v>
      </c>
      <c r="U86" s="55">
        <v>98</v>
      </c>
      <c r="V86" s="55">
        <v>101</v>
      </c>
      <c r="W86" s="55">
        <v>103</v>
      </c>
      <c r="X86" s="55">
        <v>112</v>
      </c>
      <c r="Y86" s="55">
        <v>104</v>
      </c>
      <c r="Z86" s="53" t="s">
        <v>127</v>
      </c>
      <c r="AA86" s="40"/>
      <c r="AB86" s="40">
        <f t="shared" si="280"/>
        <v>6482.617021276596</v>
      </c>
      <c r="AC86" s="40">
        <f t="shared" si="275"/>
        <v>8643.489361702128</v>
      </c>
      <c r="AD86" s="40">
        <f t="shared" si="275"/>
        <v>8643.489361702128</v>
      </c>
      <c r="AE86" s="40">
        <f t="shared" si="275"/>
        <v>7563.053191489362</v>
      </c>
      <c r="AF86" s="40">
        <f t="shared" si="275"/>
        <v>7563.053191489362</v>
      </c>
      <c r="AG86" s="40">
        <f t="shared" si="275"/>
        <v>10804.36170212766</v>
      </c>
      <c r="AH86" s="40">
        <f t="shared" si="281"/>
        <v>10804.36170212766</v>
      </c>
      <c r="AI86" s="40">
        <f t="shared" si="275"/>
        <v>11884.797872340427</v>
      </c>
      <c r="AJ86" s="40">
        <f t="shared" si="275"/>
        <v>20528.287234042553</v>
      </c>
      <c r="AK86" s="40">
        <f t="shared" si="275"/>
        <v>24850.031914893618</v>
      </c>
      <c r="AL86" s="40">
        <f t="shared" si="275"/>
        <v>27010.90425531915</v>
      </c>
      <c r="AM86" s="40">
        <f t="shared" si="275"/>
        <v>31332.648936170215</v>
      </c>
      <c r="AN86" s="40">
        <f t="shared" si="275"/>
        <v>25930.468085106382</v>
      </c>
      <c r="AO86" s="40">
        <f t="shared" si="275"/>
        <v>73469.65957446808</v>
      </c>
      <c r="AP86" s="40">
        <f t="shared" si="275"/>
        <v>95078.38297872341</v>
      </c>
      <c r="AQ86" s="40">
        <f t="shared" si="275"/>
        <v>105882.74468085107</v>
      </c>
      <c r="AR86" s="40">
        <f t="shared" si="275"/>
        <v>109124.05319148937</v>
      </c>
      <c r="AS86" s="40">
        <f t="shared" si="275"/>
        <v>111284.9255319149</v>
      </c>
      <c r="AT86" s="40">
        <f t="shared" si="275"/>
        <v>121008.85106382979</v>
      </c>
      <c r="AU86" s="40">
        <f t="shared" si="275"/>
        <v>112365.36170212766</v>
      </c>
      <c r="AV86" s="39"/>
      <c r="AW86" s="41"/>
      <c r="AX86" s="41">
        <f t="shared" si="282"/>
        <v>9023.521276595746</v>
      </c>
      <c r="AY86" s="41">
        <f t="shared" si="276"/>
        <v>12031.36170212766</v>
      </c>
      <c r="AZ86" s="41">
        <f t="shared" si="276"/>
        <v>12031.36170212766</v>
      </c>
      <c r="BA86" s="41">
        <f t="shared" si="276"/>
        <v>10527.441489361703</v>
      </c>
      <c r="BB86" s="41">
        <f t="shared" si="276"/>
        <v>10527.441489361703</v>
      </c>
      <c r="BC86" s="41">
        <f t="shared" si="276"/>
        <v>15039.202127659575</v>
      </c>
      <c r="BD86" s="41">
        <f t="shared" si="276"/>
        <v>15039.202127659575</v>
      </c>
      <c r="BE86" s="41">
        <f t="shared" si="276"/>
        <v>16543.122340425532</v>
      </c>
      <c r="BF86" s="41">
        <f t="shared" si="276"/>
        <v>28574.484042553195</v>
      </c>
      <c r="BG86" s="41">
        <f t="shared" si="276"/>
        <v>34590.164893617024</v>
      </c>
      <c r="BH86" s="41">
        <f t="shared" si="276"/>
        <v>37598.00531914894</v>
      </c>
      <c r="BI86" s="41">
        <f t="shared" si="276"/>
        <v>43613.68617021277</v>
      </c>
      <c r="BJ86" s="41">
        <f t="shared" si="276"/>
        <v>36094.08510638298</v>
      </c>
      <c r="BK86" s="41">
        <f t="shared" si="276"/>
        <v>102266.57446808512</v>
      </c>
      <c r="BL86" s="41">
        <f t="shared" si="276"/>
        <v>132344.97872340426</v>
      </c>
      <c r="BM86" s="41">
        <f t="shared" si="276"/>
        <v>147384.18085106384</v>
      </c>
      <c r="BN86" s="41">
        <f t="shared" si="276"/>
        <v>151895.94148936172</v>
      </c>
      <c r="BO86" s="41">
        <f t="shared" si="276"/>
        <v>154903.78191489363</v>
      </c>
      <c r="BP86" s="41">
        <f t="shared" si="276"/>
        <v>168439.06382978725</v>
      </c>
      <c r="BQ86" s="41">
        <f t="shared" si="276"/>
        <v>156407.70212765958</v>
      </c>
      <c r="BR86" s="46"/>
      <c r="BS86" s="33"/>
      <c r="BT86" s="42">
        <f t="shared" si="277"/>
        <v>123169.72340425532</v>
      </c>
      <c r="BU86" s="42">
        <f t="shared" si="278"/>
        <v>164226.29787234042</v>
      </c>
      <c r="BV86" s="42">
        <f t="shared" si="278"/>
        <v>164226.29787234042</v>
      </c>
      <c r="BW86" s="42">
        <f t="shared" si="278"/>
        <v>143698.01063829788</v>
      </c>
      <c r="BX86" s="42">
        <f t="shared" si="278"/>
        <v>143698.01063829788</v>
      </c>
      <c r="BY86" s="42">
        <f t="shared" si="278"/>
        <v>205282.87234042556</v>
      </c>
      <c r="BZ86" s="42">
        <f t="shared" si="278"/>
        <v>205282.87234042556</v>
      </c>
      <c r="CA86" s="42">
        <f t="shared" si="278"/>
        <v>225811.1595744681</v>
      </c>
      <c r="CB86" s="42">
        <f t="shared" si="278"/>
        <v>390037.4574468085</v>
      </c>
      <c r="CC86" s="42">
        <f t="shared" si="278"/>
        <v>472150.60638297873</v>
      </c>
      <c r="CD86" s="42">
        <f t="shared" si="278"/>
        <v>513207.18085106387</v>
      </c>
      <c r="CE86" s="42">
        <f t="shared" si="278"/>
        <v>595320.3297872341</v>
      </c>
      <c r="CF86" s="42">
        <f t="shared" si="278"/>
        <v>492678.89361702127</v>
      </c>
      <c r="CG86" s="42">
        <f t="shared" si="278"/>
        <v>1395923.5319148935</v>
      </c>
      <c r="CH86" s="42">
        <f t="shared" si="278"/>
        <v>1806489.2765957448</v>
      </c>
      <c r="CI86" s="42">
        <f t="shared" si="278"/>
        <v>2011772.1489361704</v>
      </c>
      <c r="CJ86" s="42">
        <f t="shared" si="278"/>
        <v>2073357.010638298</v>
      </c>
      <c r="CK86" s="42">
        <f t="shared" si="278"/>
        <v>2114413.585106383</v>
      </c>
      <c r="CL86" s="42">
        <f t="shared" si="278"/>
        <v>2299168.170212766</v>
      </c>
      <c r="CM86" s="42">
        <f t="shared" si="278"/>
        <v>2134941.8723404254</v>
      </c>
      <c r="CN86" s="46"/>
      <c r="CO86" s="46"/>
      <c r="CP86" s="44">
        <f t="shared" si="283"/>
        <v>171446.90425531918</v>
      </c>
      <c r="CQ86" s="44">
        <f t="shared" si="279"/>
        <v>228595.87234042556</v>
      </c>
      <c r="CR86" s="44">
        <f t="shared" si="279"/>
        <v>228595.87234042556</v>
      </c>
      <c r="CS86" s="44">
        <f t="shared" si="279"/>
        <v>200021.38829787236</v>
      </c>
      <c r="CT86" s="44">
        <f t="shared" si="279"/>
        <v>200021.38829787236</v>
      </c>
      <c r="CU86" s="44">
        <f t="shared" si="279"/>
        <v>285744.8404255319</v>
      </c>
      <c r="CV86" s="44">
        <f t="shared" si="279"/>
        <v>285744.8404255319</v>
      </c>
      <c r="CW86" s="44">
        <f t="shared" si="279"/>
        <v>314319.32446808513</v>
      </c>
      <c r="CX86" s="44">
        <f t="shared" si="279"/>
        <v>542915.1968085107</v>
      </c>
      <c r="CY86" s="44">
        <f t="shared" si="279"/>
        <v>657213.1329787235</v>
      </c>
      <c r="CZ86" s="44">
        <f t="shared" si="279"/>
        <v>714362.1010638298</v>
      </c>
      <c r="DA86" s="44">
        <f t="shared" si="279"/>
        <v>828660.0372340427</v>
      </c>
      <c r="DB86" s="44">
        <f t="shared" si="279"/>
        <v>685787.6170212767</v>
      </c>
      <c r="DC86" s="44">
        <f t="shared" si="279"/>
        <v>1943064.9148936174</v>
      </c>
      <c r="DD86" s="44">
        <f t="shared" si="279"/>
        <v>2514554.595744681</v>
      </c>
      <c r="DE86" s="44">
        <f t="shared" si="279"/>
        <v>2800299.436170213</v>
      </c>
      <c r="DF86" s="44">
        <f t="shared" si="279"/>
        <v>2886022.8882978726</v>
      </c>
      <c r="DG86" s="44">
        <f t="shared" si="279"/>
        <v>2943171.856382979</v>
      </c>
      <c r="DH86" s="44">
        <f t="shared" si="279"/>
        <v>3200342.2127659577</v>
      </c>
      <c r="DI86" s="44">
        <f t="shared" si="279"/>
        <v>2971746.340425532</v>
      </c>
      <c r="DJ86" s="47"/>
    </row>
    <row r="87" spans="1:114" ht="13.5">
      <c r="A87" s="53" t="s">
        <v>128</v>
      </c>
      <c r="B87" s="53" t="s">
        <v>170</v>
      </c>
      <c r="C87" s="56">
        <v>21</v>
      </c>
      <c r="D87" s="54">
        <v>1080.436170212766</v>
      </c>
      <c r="E87" s="54">
        <v>1503.9202127659576</v>
      </c>
      <c r="F87" s="55">
        <v>35</v>
      </c>
      <c r="G87" s="55">
        <v>33</v>
      </c>
      <c r="H87" s="55">
        <v>36</v>
      </c>
      <c r="I87" s="55">
        <v>38</v>
      </c>
      <c r="J87" s="55">
        <v>35</v>
      </c>
      <c r="K87" s="56">
        <v>32</v>
      </c>
      <c r="L87" s="56">
        <v>65</v>
      </c>
      <c r="M87" s="55">
        <v>106</v>
      </c>
      <c r="N87" s="55">
        <v>127</v>
      </c>
      <c r="O87" s="55">
        <v>162</v>
      </c>
      <c r="P87" s="55">
        <v>170</v>
      </c>
      <c r="Q87" s="55">
        <v>188</v>
      </c>
      <c r="R87" s="55">
        <v>197</v>
      </c>
      <c r="S87" s="55">
        <v>189</v>
      </c>
      <c r="T87" s="55">
        <v>188</v>
      </c>
      <c r="U87" s="55">
        <v>165</v>
      </c>
      <c r="V87" s="55">
        <v>120</v>
      </c>
      <c r="W87" s="55">
        <v>93</v>
      </c>
      <c r="X87" s="55">
        <v>74</v>
      </c>
      <c r="Y87" s="55">
        <v>52</v>
      </c>
      <c r="Z87" s="53" t="s">
        <v>128</v>
      </c>
      <c r="AA87" s="40"/>
      <c r="AB87" s="40">
        <f t="shared" si="280"/>
        <v>37815.26595744681</v>
      </c>
      <c r="AC87" s="40">
        <f t="shared" si="275"/>
        <v>35654.39361702128</v>
      </c>
      <c r="AD87" s="40">
        <f t="shared" si="275"/>
        <v>38895.70212765958</v>
      </c>
      <c r="AE87" s="40">
        <f t="shared" si="275"/>
        <v>41056.574468085106</v>
      </c>
      <c r="AF87" s="40">
        <f t="shared" si="275"/>
        <v>37815.26595744681</v>
      </c>
      <c r="AG87" s="40">
        <f t="shared" si="275"/>
        <v>34573.95744680851</v>
      </c>
      <c r="AH87" s="40">
        <f t="shared" si="281"/>
        <v>70228.35106382979</v>
      </c>
      <c r="AI87" s="40">
        <f t="shared" si="275"/>
        <v>114526.2340425532</v>
      </c>
      <c r="AJ87" s="40">
        <f t="shared" si="275"/>
        <v>137215.39361702127</v>
      </c>
      <c r="AK87" s="40">
        <f t="shared" si="275"/>
        <v>175030.6595744681</v>
      </c>
      <c r="AL87" s="40">
        <f t="shared" si="275"/>
        <v>183674.1489361702</v>
      </c>
      <c r="AM87" s="40">
        <f t="shared" si="275"/>
        <v>203122</v>
      </c>
      <c r="AN87" s="40">
        <f t="shared" si="275"/>
        <v>212845.9255319149</v>
      </c>
      <c r="AO87" s="40">
        <f t="shared" si="275"/>
        <v>204202.43617021278</v>
      </c>
      <c r="AP87" s="40">
        <f t="shared" si="275"/>
        <v>203122</v>
      </c>
      <c r="AQ87" s="40">
        <f t="shared" si="275"/>
        <v>178271.9680851064</v>
      </c>
      <c r="AR87" s="40">
        <f t="shared" si="275"/>
        <v>129652.34042553192</v>
      </c>
      <c r="AS87" s="40">
        <f t="shared" si="275"/>
        <v>100480.56382978724</v>
      </c>
      <c r="AT87" s="40">
        <f t="shared" si="275"/>
        <v>79952.27659574468</v>
      </c>
      <c r="AU87" s="40">
        <f t="shared" si="275"/>
        <v>56182.68085106383</v>
      </c>
      <c r="AV87" s="40"/>
      <c r="AW87" s="41"/>
      <c r="AX87" s="41">
        <f t="shared" si="282"/>
        <v>52637.20744680851</v>
      </c>
      <c r="AY87" s="41">
        <f t="shared" si="276"/>
        <v>49629.3670212766</v>
      </c>
      <c r="AZ87" s="41">
        <f t="shared" si="276"/>
        <v>54141.12765957447</v>
      </c>
      <c r="BA87" s="41">
        <f t="shared" si="276"/>
        <v>57148.96808510639</v>
      </c>
      <c r="BB87" s="41">
        <f t="shared" si="276"/>
        <v>52637.20744680851</v>
      </c>
      <c r="BC87" s="41">
        <f t="shared" si="276"/>
        <v>48125.44680851064</v>
      </c>
      <c r="BD87" s="41">
        <f t="shared" si="276"/>
        <v>97754.81382978724</v>
      </c>
      <c r="BE87" s="41">
        <f t="shared" si="276"/>
        <v>159415.5425531915</v>
      </c>
      <c r="BF87" s="41">
        <f t="shared" si="276"/>
        <v>190997.86702127662</v>
      </c>
      <c r="BG87" s="41">
        <f t="shared" si="276"/>
        <v>243635.07446808513</v>
      </c>
      <c r="BH87" s="41">
        <f t="shared" si="276"/>
        <v>255666.43617021278</v>
      </c>
      <c r="BI87" s="41">
        <f t="shared" si="276"/>
        <v>282737</v>
      </c>
      <c r="BJ87" s="41">
        <f t="shared" si="276"/>
        <v>296272.28191489365</v>
      </c>
      <c r="BK87" s="41">
        <f t="shared" si="276"/>
        <v>284240.920212766</v>
      </c>
      <c r="BL87" s="41">
        <f t="shared" si="276"/>
        <v>282737</v>
      </c>
      <c r="BM87" s="41">
        <f t="shared" si="276"/>
        <v>248146.835106383</v>
      </c>
      <c r="BN87" s="41">
        <f t="shared" si="276"/>
        <v>180470.4255319149</v>
      </c>
      <c r="BO87" s="41">
        <f t="shared" si="276"/>
        <v>139864.57978723405</v>
      </c>
      <c r="BP87" s="41">
        <f t="shared" si="276"/>
        <v>111290.09574468086</v>
      </c>
      <c r="BQ87" s="41">
        <f t="shared" si="276"/>
        <v>78203.85106382979</v>
      </c>
      <c r="BR87" s="46"/>
      <c r="BS87" s="33"/>
      <c r="BT87" s="42">
        <f t="shared" si="277"/>
        <v>794120.5851063831</v>
      </c>
      <c r="BU87" s="42">
        <f t="shared" si="278"/>
        <v>748742.2659574468</v>
      </c>
      <c r="BV87" s="42">
        <f t="shared" si="278"/>
        <v>816809.7446808511</v>
      </c>
      <c r="BW87" s="42">
        <f t="shared" si="278"/>
        <v>862188.0638297872</v>
      </c>
      <c r="BX87" s="42">
        <f t="shared" si="278"/>
        <v>794120.5851063831</v>
      </c>
      <c r="BY87" s="42">
        <f t="shared" si="278"/>
        <v>726053.1063829787</v>
      </c>
      <c r="BZ87" s="42">
        <f t="shared" si="278"/>
        <v>1474795.3723404256</v>
      </c>
      <c r="CA87" s="42">
        <f t="shared" si="278"/>
        <v>2405050.9148936174</v>
      </c>
      <c r="CB87" s="42">
        <f t="shared" si="278"/>
        <v>2881523.265957447</v>
      </c>
      <c r="CC87" s="42">
        <f t="shared" si="278"/>
        <v>3675643.85106383</v>
      </c>
      <c r="CD87" s="42">
        <f t="shared" si="278"/>
        <v>3857157.1276595746</v>
      </c>
      <c r="CE87" s="42">
        <f t="shared" si="278"/>
        <v>4265562</v>
      </c>
      <c r="CF87" s="42">
        <f t="shared" si="278"/>
        <v>4469764.436170213</v>
      </c>
      <c r="CG87" s="42">
        <f t="shared" si="278"/>
        <v>4288251.159574469</v>
      </c>
      <c r="CH87" s="42">
        <f t="shared" si="278"/>
        <v>4265562</v>
      </c>
      <c r="CI87" s="42">
        <f t="shared" si="278"/>
        <v>3743711.3297872343</v>
      </c>
      <c r="CJ87" s="42">
        <f t="shared" si="278"/>
        <v>2722699.14893617</v>
      </c>
      <c r="CK87" s="42">
        <f t="shared" si="278"/>
        <v>2110091.840425532</v>
      </c>
      <c r="CL87" s="42">
        <f t="shared" si="278"/>
        <v>1678997.8085106383</v>
      </c>
      <c r="CM87" s="42">
        <f t="shared" si="278"/>
        <v>1179836.2978723403</v>
      </c>
      <c r="CN87" s="46"/>
      <c r="CO87" s="46"/>
      <c r="CP87" s="44">
        <f t="shared" si="283"/>
        <v>1105381.3563829788</v>
      </c>
      <c r="CQ87" s="44">
        <f t="shared" si="279"/>
        <v>1042216.7074468086</v>
      </c>
      <c r="CR87" s="44">
        <f t="shared" si="279"/>
        <v>1136963.680851064</v>
      </c>
      <c r="CS87" s="44">
        <f t="shared" si="279"/>
        <v>1200128.329787234</v>
      </c>
      <c r="CT87" s="44">
        <f t="shared" si="279"/>
        <v>1105381.3563829788</v>
      </c>
      <c r="CU87" s="44">
        <f t="shared" si="279"/>
        <v>1010634.3829787235</v>
      </c>
      <c r="CV87" s="44">
        <f t="shared" si="279"/>
        <v>2052851.0904255318</v>
      </c>
      <c r="CW87" s="44">
        <f t="shared" si="279"/>
        <v>3347726.393617022</v>
      </c>
      <c r="CX87" s="44">
        <f t="shared" si="279"/>
        <v>4010955.207446809</v>
      </c>
      <c r="CY87" s="44">
        <f t="shared" si="279"/>
        <v>5116336.563829788</v>
      </c>
      <c r="CZ87" s="44">
        <f t="shared" si="279"/>
        <v>5368995.159574469</v>
      </c>
      <c r="DA87" s="44">
        <f t="shared" si="279"/>
        <v>5937477</v>
      </c>
      <c r="DB87" s="44">
        <f t="shared" si="279"/>
        <v>6221717.920212767</v>
      </c>
      <c r="DC87" s="44">
        <f t="shared" si="279"/>
        <v>5969059.324468086</v>
      </c>
      <c r="DD87" s="44">
        <f t="shared" si="279"/>
        <v>5937477</v>
      </c>
      <c r="DE87" s="44">
        <f t="shared" si="279"/>
        <v>5211083.537234043</v>
      </c>
      <c r="DF87" s="44">
        <f t="shared" si="279"/>
        <v>3789878.936170213</v>
      </c>
      <c r="DG87" s="44">
        <f t="shared" si="279"/>
        <v>2937156.175531915</v>
      </c>
      <c r="DH87" s="44">
        <f t="shared" si="279"/>
        <v>2337092.010638298</v>
      </c>
      <c r="DI87" s="44">
        <f t="shared" si="279"/>
        <v>1642280.8723404256</v>
      </c>
      <c r="DJ87" s="47"/>
    </row>
    <row r="88" spans="1:114" ht="13.5">
      <c r="A88" s="53" t="s">
        <v>130</v>
      </c>
      <c r="B88" s="53" t="s">
        <v>170</v>
      </c>
      <c r="C88" s="56">
        <v>17</v>
      </c>
      <c r="D88" s="54">
        <v>1654.96480201131</v>
      </c>
      <c r="E88" s="54">
        <f>E89*1.075</f>
        <v>2542.375</v>
      </c>
      <c r="F88" s="55">
        <v>15</v>
      </c>
      <c r="G88" s="55">
        <v>17</v>
      </c>
      <c r="H88" s="55">
        <v>38</v>
      </c>
      <c r="I88" s="55">
        <v>43</v>
      </c>
      <c r="J88" s="55">
        <v>43</v>
      </c>
      <c r="K88" s="56">
        <v>42</v>
      </c>
      <c r="L88" s="56">
        <v>55</v>
      </c>
      <c r="M88" s="55">
        <v>110</v>
      </c>
      <c r="N88" s="55">
        <v>148</v>
      </c>
      <c r="O88" s="55">
        <v>152</v>
      </c>
      <c r="P88" s="55">
        <v>173</v>
      </c>
      <c r="Q88" s="55">
        <v>167</v>
      </c>
      <c r="R88" s="55">
        <v>147</v>
      </c>
      <c r="S88" s="55">
        <v>105</v>
      </c>
      <c r="T88" s="55">
        <v>80</v>
      </c>
      <c r="U88" s="55">
        <v>62</v>
      </c>
      <c r="V88" s="55">
        <v>58</v>
      </c>
      <c r="W88" s="55">
        <v>44</v>
      </c>
      <c r="X88" s="55">
        <v>29</v>
      </c>
      <c r="Y88" s="55">
        <v>0</v>
      </c>
      <c r="Z88" s="53" t="s">
        <v>130</v>
      </c>
      <c r="AA88" s="40"/>
      <c r="AB88" s="40">
        <f t="shared" si="280"/>
        <v>24824.47203016965</v>
      </c>
      <c r="AC88" s="40">
        <f t="shared" si="275"/>
        <v>28134.40163419227</v>
      </c>
      <c r="AD88" s="40">
        <f t="shared" si="275"/>
        <v>62888.66247642978</v>
      </c>
      <c r="AE88" s="40">
        <f t="shared" si="275"/>
        <v>71163.48648648633</v>
      </c>
      <c r="AF88" s="40">
        <f t="shared" si="275"/>
        <v>71163.48648648633</v>
      </c>
      <c r="AG88" s="40">
        <f t="shared" si="275"/>
        <v>69508.52168447502</v>
      </c>
      <c r="AH88" s="40">
        <f t="shared" si="281"/>
        <v>91023.06411062204</v>
      </c>
      <c r="AI88" s="40">
        <f t="shared" si="275"/>
        <v>182046.1282212441</v>
      </c>
      <c r="AJ88" s="40">
        <f t="shared" si="275"/>
        <v>244934.7906976739</v>
      </c>
      <c r="AK88" s="40">
        <f t="shared" si="275"/>
        <v>251554.64990571912</v>
      </c>
      <c r="AL88" s="40">
        <f t="shared" si="275"/>
        <v>286308.9107479566</v>
      </c>
      <c r="AM88" s="40">
        <f t="shared" si="275"/>
        <v>276379.1219358888</v>
      </c>
      <c r="AN88" s="40">
        <f t="shared" si="275"/>
        <v>243279.82589566257</v>
      </c>
      <c r="AO88" s="40">
        <f t="shared" si="275"/>
        <v>173771.30421118755</v>
      </c>
      <c r="AP88" s="40">
        <f t="shared" si="275"/>
        <v>132397.18416090478</v>
      </c>
      <c r="AQ88" s="40">
        <f t="shared" si="275"/>
        <v>102607.81772470122</v>
      </c>
      <c r="AR88" s="40">
        <f t="shared" si="275"/>
        <v>95987.95851665598</v>
      </c>
      <c r="AS88" s="40">
        <f t="shared" si="275"/>
        <v>72818.45128849764</v>
      </c>
      <c r="AT88" s="40">
        <f t="shared" si="275"/>
        <v>47993.97925832799</v>
      </c>
      <c r="AU88" s="40">
        <f t="shared" si="275"/>
        <v>0</v>
      </c>
      <c r="AV88" s="39"/>
      <c r="AW88" s="41"/>
      <c r="AX88" s="41">
        <f t="shared" si="282"/>
        <v>38135.625</v>
      </c>
      <c r="AY88" s="41">
        <f t="shared" si="276"/>
        <v>43220.375</v>
      </c>
      <c r="AZ88" s="41">
        <f t="shared" si="276"/>
        <v>96610.25</v>
      </c>
      <c r="BA88" s="41">
        <f t="shared" si="276"/>
        <v>109322.125</v>
      </c>
      <c r="BB88" s="41">
        <f t="shared" si="276"/>
        <v>109322.125</v>
      </c>
      <c r="BC88" s="41">
        <f t="shared" si="276"/>
        <v>106779.75</v>
      </c>
      <c r="BD88" s="41">
        <f t="shared" si="276"/>
        <v>139830.625</v>
      </c>
      <c r="BE88" s="41">
        <f t="shared" si="276"/>
        <v>279661.25</v>
      </c>
      <c r="BF88" s="41">
        <f t="shared" si="276"/>
        <v>376271.5</v>
      </c>
      <c r="BG88" s="41">
        <f t="shared" si="276"/>
        <v>386441</v>
      </c>
      <c r="BH88" s="41">
        <f t="shared" si="276"/>
        <v>439830.875</v>
      </c>
      <c r="BI88" s="41">
        <f t="shared" si="276"/>
        <v>424576.625</v>
      </c>
      <c r="BJ88" s="41">
        <f t="shared" si="276"/>
        <v>373729.125</v>
      </c>
      <c r="BK88" s="41">
        <f t="shared" si="276"/>
        <v>266949.375</v>
      </c>
      <c r="BL88" s="41">
        <f t="shared" si="276"/>
        <v>203390</v>
      </c>
      <c r="BM88" s="41">
        <f t="shared" si="276"/>
        <v>157627.25</v>
      </c>
      <c r="BN88" s="41">
        <f t="shared" si="276"/>
        <v>147457.75</v>
      </c>
      <c r="BO88" s="41">
        <f t="shared" si="276"/>
        <v>111864.5</v>
      </c>
      <c r="BP88" s="41">
        <f t="shared" si="276"/>
        <v>73728.875</v>
      </c>
      <c r="BQ88" s="41">
        <f t="shared" si="276"/>
        <v>0</v>
      </c>
      <c r="BR88" s="46"/>
      <c r="BS88" s="33"/>
      <c r="BT88" s="42">
        <f t="shared" si="277"/>
        <v>422016.0245128841</v>
      </c>
      <c r="BU88" s="42">
        <f t="shared" si="278"/>
        <v>478284.82778126857</v>
      </c>
      <c r="BV88" s="42">
        <f t="shared" si="278"/>
        <v>1069107.2620993063</v>
      </c>
      <c r="BW88" s="42">
        <f t="shared" si="278"/>
        <v>1209779.2702702677</v>
      </c>
      <c r="BX88" s="42">
        <f t="shared" si="278"/>
        <v>1209779.2702702677</v>
      </c>
      <c r="BY88" s="42">
        <f t="shared" si="278"/>
        <v>1181644.8686360754</v>
      </c>
      <c r="BZ88" s="42">
        <f t="shared" si="278"/>
        <v>1547392.0898805747</v>
      </c>
      <c r="CA88" s="42">
        <f t="shared" si="278"/>
        <v>3094784.1797611495</v>
      </c>
      <c r="CB88" s="42">
        <f t="shared" si="278"/>
        <v>4163891.441860456</v>
      </c>
      <c r="CC88" s="42">
        <f t="shared" si="278"/>
        <v>4276429.048397225</v>
      </c>
      <c r="CD88" s="42">
        <f t="shared" si="278"/>
        <v>4867251.482715262</v>
      </c>
      <c r="CE88" s="42">
        <f t="shared" si="278"/>
        <v>4698445.07291011</v>
      </c>
      <c r="CF88" s="42">
        <f t="shared" si="278"/>
        <v>4135757.0402262635</v>
      </c>
      <c r="CG88" s="42">
        <f t="shared" si="278"/>
        <v>2954112.1715901885</v>
      </c>
      <c r="CH88" s="42">
        <f t="shared" si="278"/>
        <v>2250752.1307353815</v>
      </c>
      <c r="CI88" s="42">
        <f t="shared" si="278"/>
        <v>1744332.9013199208</v>
      </c>
      <c r="CJ88" s="42">
        <f t="shared" si="278"/>
        <v>1631795.2947831517</v>
      </c>
      <c r="CK88" s="42">
        <f t="shared" si="278"/>
        <v>1237913.6719044598</v>
      </c>
      <c r="CL88" s="42">
        <f t="shared" si="278"/>
        <v>815897.6473915759</v>
      </c>
      <c r="CM88" s="42">
        <f t="shared" si="278"/>
        <v>0</v>
      </c>
      <c r="CN88" s="46"/>
      <c r="CO88" s="46"/>
      <c r="CP88" s="44">
        <f t="shared" si="283"/>
        <v>648305.625</v>
      </c>
      <c r="CQ88" s="44">
        <f t="shared" si="279"/>
        <v>734746.375</v>
      </c>
      <c r="CR88" s="44">
        <f t="shared" si="279"/>
        <v>1642374.25</v>
      </c>
      <c r="CS88" s="44">
        <f t="shared" si="279"/>
        <v>1858476.125</v>
      </c>
      <c r="CT88" s="44">
        <f t="shared" si="279"/>
        <v>1858476.125</v>
      </c>
      <c r="CU88" s="44">
        <f t="shared" si="279"/>
        <v>1815255.75</v>
      </c>
      <c r="CV88" s="44">
        <f t="shared" si="279"/>
        <v>2377120.625</v>
      </c>
      <c r="CW88" s="44">
        <f t="shared" si="279"/>
        <v>4754241.25</v>
      </c>
      <c r="CX88" s="44">
        <f t="shared" si="279"/>
        <v>6396615.5</v>
      </c>
      <c r="CY88" s="44">
        <f t="shared" si="279"/>
        <v>6569497</v>
      </c>
      <c r="CZ88" s="44">
        <f t="shared" si="279"/>
        <v>7477124.875</v>
      </c>
      <c r="DA88" s="44">
        <f t="shared" si="279"/>
        <v>7217802.625</v>
      </c>
      <c r="DB88" s="44">
        <f t="shared" si="279"/>
        <v>6353395.125</v>
      </c>
      <c r="DC88" s="44">
        <f t="shared" si="279"/>
        <v>4538139.375</v>
      </c>
      <c r="DD88" s="44">
        <f t="shared" si="279"/>
        <v>3457630</v>
      </c>
      <c r="DE88" s="44">
        <f t="shared" si="279"/>
        <v>2679663.25</v>
      </c>
      <c r="DF88" s="44">
        <f t="shared" si="279"/>
        <v>2506781.75</v>
      </c>
      <c r="DG88" s="44">
        <f t="shared" si="279"/>
        <v>1901696.5</v>
      </c>
      <c r="DH88" s="44">
        <f t="shared" si="279"/>
        <v>1253390.875</v>
      </c>
      <c r="DI88" s="44">
        <f t="shared" si="279"/>
        <v>0</v>
      </c>
      <c r="DJ88" s="47"/>
    </row>
    <row r="89" spans="1:114" ht="13.5">
      <c r="A89" s="53" t="s">
        <v>129</v>
      </c>
      <c r="B89" s="53" t="s">
        <v>170</v>
      </c>
      <c r="C89" s="56">
        <v>21</v>
      </c>
      <c r="D89" s="54">
        <v>1654.96480201131</v>
      </c>
      <c r="E89" s="54">
        <v>2365</v>
      </c>
      <c r="F89" s="55">
        <v>149</v>
      </c>
      <c r="G89" s="55">
        <v>158</v>
      </c>
      <c r="H89" s="55">
        <v>174</v>
      </c>
      <c r="I89" s="55">
        <v>187</v>
      </c>
      <c r="J89" s="55">
        <v>196</v>
      </c>
      <c r="K89" s="56">
        <v>202</v>
      </c>
      <c r="L89" s="56">
        <v>201</v>
      </c>
      <c r="M89" s="55">
        <v>157</v>
      </c>
      <c r="N89" s="55">
        <v>108</v>
      </c>
      <c r="O89" s="55">
        <v>66</v>
      </c>
      <c r="P89" s="55">
        <v>28</v>
      </c>
      <c r="Q89" s="55">
        <v>3</v>
      </c>
      <c r="R89" s="55">
        <v>0</v>
      </c>
      <c r="S89" s="55">
        <v>0</v>
      </c>
      <c r="T89" s="55">
        <v>0</v>
      </c>
      <c r="U89" s="55">
        <v>0</v>
      </c>
      <c r="V89" s="55">
        <v>0</v>
      </c>
      <c r="W89" s="55">
        <v>0</v>
      </c>
      <c r="X89" s="55">
        <v>0</v>
      </c>
      <c r="Y89" s="55">
        <v>0</v>
      </c>
      <c r="Z89" s="53" t="s">
        <v>129</v>
      </c>
      <c r="AA89" s="40"/>
      <c r="AB89" s="40">
        <f t="shared" si="280"/>
        <v>246589.75549968518</v>
      </c>
      <c r="AC89" s="40">
        <f t="shared" si="275"/>
        <v>261484.43871778698</v>
      </c>
      <c r="AD89" s="40">
        <f t="shared" si="275"/>
        <v>287963.8755499679</v>
      </c>
      <c r="AE89" s="40">
        <f t="shared" si="275"/>
        <v>309478.41797611496</v>
      </c>
      <c r="AF89" s="40">
        <f t="shared" si="275"/>
        <v>324373.10119421675</v>
      </c>
      <c r="AG89" s="40">
        <f t="shared" si="275"/>
        <v>334302.89000628464</v>
      </c>
      <c r="AH89" s="40">
        <f t="shared" si="281"/>
        <v>332647.9252042733</v>
      </c>
      <c r="AI89" s="40">
        <f t="shared" si="275"/>
        <v>259829.47391577566</v>
      </c>
      <c r="AJ89" s="40">
        <f t="shared" si="275"/>
        <v>178736.19861722147</v>
      </c>
      <c r="AK89" s="40">
        <f aca="true" t="shared" si="284" ref="AK89:AU93">$D89*O89</f>
        <v>109227.67693274646</v>
      </c>
      <c r="AL89" s="40">
        <f t="shared" si="284"/>
        <v>46339.01445631668</v>
      </c>
      <c r="AM89" s="40">
        <f t="shared" si="284"/>
        <v>4964.89440603393</v>
      </c>
      <c r="AN89" s="40">
        <f t="shared" si="284"/>
        <v>0</v>
      </c>
      <c r="AO89" s="40">
        <f t="shared" si="284"/>
        <v>0</v>
      </c>
      <c r="AP89" s="40">
        <f t="shared" si="284"/>
        <v>0</v>
      </c>
      <c r="AQ89" s="40">
        <f t="shared" si="284"/>
        <v>0</v>
      </c>
      <c r="AR89" s="40">
        <f t="shared" si="284"/>
        <v>0</v>
      </c>
      <c r="AS89" s="40">
        <f t="shared" si="284"/>
        <v>0</v>
      </c>
      <c r="AT89" s="40">
        <f t="shared" si="284"/>
        <v>0</v>
      </c>
      <c r="AU89" s="40">
        <f t="shared" si="284"/>
        <v>0</v>
      </c>
      <c r="AV89" s="39"/>
      <c r="AW89" s="41"/>
      <c r="AX89" s="41">
        <f t="shared" si="282"/>
        <v>352385</v>
      </c>
      <c r="AY89" s="41">
        <f t="shared" si="276"/>
        <v>373670</v>
      </c>
      <c r="AZ89" s="41">
        <f t="shared" si="276"/>
        <v>411510</v>
      </c>
      <c r="BA89" s="41">
        <f t="shared" si="276"/>
        <v>442255</v>
      </c>
      <c r="BB89" s="41">
        <f t="shared" si="276"/>
        <v>463540</v>
      </c>
      <c r="BC89" s="41">
        <f t="shared" si="276"/>
        <v>477730</v>
      </c>
      <c r="BD89" s="41">
        <f t="shared" si="276"/>
        <v>475365</v>
      </c>
      <c r="BE89" s="41">
        <f t="shared" si="276"/>
        <v>371305</v>
      </c>
      <c r="BF89" s="41">
        <f t="shared" si="276"/>
        <v>255420</v>
      </c>
      <c r="BG89" s="41">
        <f aca="true" t="shared" si="285" ref="BG89:BQ93">$E89*O89</f>
        <v>156090</v>
      </c>
      <c r="BH89" s="41">
        <f t="shared" si="285"/>
        <v>66220</v>
      </c>
      <c r="BI89" s="41">
        <f t="shared" si="285"/>
        <v>7095</v>
      </c>
      <c r="BJ89" s="41">
        <f t="shared" si="285"/>
        <v>0</v>
      </c>
      <c r="BK89" s="41">
        <f t="shared" si="285"/>
        <v>0</v>
      </c>
      <c r="BL89" s="41">
        <f t="shared" si="285"/>
        <v>0</v>
      </c>
      <c r="BM89" s="41">
        <f t="shared" si="285"/>
        <v>0</v>
      </c>
      <c r="BN89" s="41">
        <f t="shared" si="285"/>
        <v>0</v>
      </c>
      <c r="BO89" s="41">
        <f t="shared" si="285"/>
        <v>0</v>
      </c>
      <c r="BP89" s="41">
        <f t="shared" si="285"/>
        <v>0</v>
      </c>
      <c r="BQ89" s="41">
        <f t="shared" si="285"/>
        <v>0</v>
      </c>
      <c r="BR89" s="46"/>
      <c r="BS89" s="33"/>
      <c r="BT89" s="42">
        <f t="shared" si="277"/>
        <v>5178384.865493389</v>
      </c>
      <c r="BU89" s="42">
        <f t="shared" si="278"/>
        <v>5491173.2130735265</v>
      </c>
      <c r="BV89" s="42">
        <f t="shared" si="278"/>
        <v>6047241.386549327</v>
      </c>
      <c r="BW89" s="42">
        <f t="shared" si="278"/>
        <v>6499046.777498414</v>
      </c>
      <c r="BX89" s="42">
        <f t="shared" si="278"/>
        <v>6811835.1250785515</v>
      </c>
      <c r="BY89" s="42">
        <f t="shared" si="278"/>
        <v>7020360.690131977</v>
      </c>
      <c r="BZ89" s="42">
        <f t="shared" si="278"/>
        <v>6985606.42928974</v>
      </c>
      <c r="CA89" s="42">
        <f t="shared" si="278"/>
        <v>5456418.952231289</v>
      </c>
      <c r="CB89" s="42">
        <f t="shared" si="278"/>
        <v>3753460.170961651</v>
      </c>
      <c r="CC89" s="42">
        <f aca="true" t="shared" si="286" ref="CC89:CM93">$C89*AK89</f>
        <v>2293781.2155876756</v>
      </c>
      <c r="CD89" s="42">
        <f t="shared" si="286"/>
        <v>973119.3035826504</v>
      </c>
      <c r="CE89" s="42">
        <f t="shared" si="286"/>
        <v>104262.78252671253</v>
      </c>
      <c r="CF89" s="42">
        <f t="shared" si="286"/>
        <v>0</v>
      </c>
      <c r="CG89" s="42">
        <f t="shared" si="286"/>
        <v>0</v>
      </c>
      <c r="CH89" s="42">
        <f t="shared" si="286"/>
        <v>0</v>
      </c>
      <c r="CI89" s="42">
        <f t="shared" si="286"/>
        <v>0</v>
      </c>
      <c r="CJ89" s="42">
        <f t="shared" si="286"/>
        <v>0</v>
      </c>
      <c r="CK89" s="42">
        <f t="shared" si="286"/>
        <v>0</v>
      </c>
      <c r="CL89" s="42">
        <f t="shared" si="286"/>
        <v>0</v>
      </c>
      <c r="CM89" s="42">
        <f t="shared" si="286"/>
        <v>0</v>
      </c>
      <c r="CN89" s="46"/>
      <c r="CO89" s="46"/>
      <c r="CP89" s="44">
        <f t="shared" si="283"/>
        <v>7400085</v>
      </c>
      <c r="CQ89" s="44">
        <f t="shared" si="279"/>
        <v>7847070</v>
      </c>
      <c r="CR89" s="44">
        <f t="shared" si="279"/>
        <v>8641710</v>
      </c>
      <c r="CS89" s="44">
        <f t="shared" si="279"/>
        <v>9287355</v>
      </c>
      <c r="CT89" s="44">
        <f t="shared" si="279"/>
        <v>9734340</v>
      </c>
      <c r="CU89" s="44">
        <f t="shared" si="279"/>
        <v>10032330</v>
      </c>
      <c r="CV89" s="44">
        <f t="shared" si="279"/>
        <v>9982665</v>
      </c>
      <c r="CW89" s="44">
        <f t="shared" si="279"/>
        <v>7797405</v>
      </c>
      <c r="CX89" s="44">
        <f t="shared" si="279"/>
        <v>5363820</v>
      </c>
      <c r="CY89" s="44">
        <f aca="true" t="shared" si="287" ref="CY89:DI93">$C89*BG89</f>
        <v>3277890</v>
      </c>
      <c r="CZ89" s="44">
        <f t="shared" si="287"/>
        <v>1390620</v>
      </c>
      <c r="DA89" s="44">
        <f t="shared" si="287"/>
        <v>148995</v>
      </c>
      <c r="DB89" s="44">
        <f t="shared" si="287"/>
        <v>0</v>
      </c>
      <c r="DC89" s="44">
        <f t="shared" si="287"/>
        <v>0</v>
      </c>
      <c r="DD89" s="44">
        <f t="shared" si="287"/>
        <v>0</v>
      </c>
      <c r="DE89" s="44">
        <f t="shared" si="287"/>
        <v>0</v>
      </c>
      <c r="DF89" s="44">
        <f t="shared" si="287"/>
        <v>0</v>
      </c>
      <c r="DG89" s="44">
        <f t="shared" si="287"/>
        <v>0</v>
      </c>
      <c r="DH89" s="44">
        <f t="shared" si="287"/>
        <v>0</v>
      </c>
      <c r="DI89" s="44">
        <f t="shared" si="287"/>
        <v>0</v>
      </c>
      <c r="DJ89" s="47"/>
    </row>
    <row r="90" spans="1:114" ht="13.5">
      <c r="A90" s="53" t="s">
        <v>123</v>
      </c>
      <c r="B90" s="53" t="s">
        <v>170</v>
      </c>
      <c r="C90" s="56">
        <v>15</v>
      </c>
      <c r="D90" s="54">
        <v>928.3768656716418</v>
      </c>
      <c r="E90" s="54">
        <v>1189.0880158033362</v>
      </c>
      <c r="F90" s="55">
        <v>0</v>
      </c>
      <c r="G90" s="55">
        <v>0</v>
      </c>
      <c r="H90" s="55">
        <v>2</v>
      </c>
      <c r="I90" s="55">
        <v>3</v>
      </c>
      <c r="J90" s="55">
        <v>4</v>
      </c>
      <c r="K90" s="56">
        <v>6</v>
      </c>
      <c r="L90" s="56">
        <v>10</v>
      </c>
      <c r="M90" s="55">
        <v>17</v>
      </c>
      <c r="N90" s="55">
        <v>21</v>
      </c>
      <c r="O90" s="55">
        <v>32</v>
      </c>
      <c r="P90" s="55">
        <v>27</v>
      </c>
      <c r="Q90" s="55">
        <v>29</v>
      </c>
      <c r="R90" s="55">
        <v>50</v>
      </c>
      <c r="S90" s="55">
        <v>60</v>
      </c>
      <c r="T90" s="55">
        <v>75</v>
      </c>
      <c r="U90" s="55">
        <v>102</v>
      </c>
      <c r="V90" s="55">
        <v>93</v>
      </c>
      <c r="W90" s="55">
        <v>90</v>
      </c>
      <c r="X90" s="55">
        <v>100</v>
      </c>
      <c r="Y90" s="55">
        <v>87</v>
      </c>
      <c r="Z90" s="53" t="s">
        <v>123</v>
      </c>
      <c r="AA90" s="40"/>
      <c r="AB90" s="40">
        <f t="shared" si="280"/>
        <v>0</v>
      </c>
      <c r="AC90" s="40">
        <f aca="true" t="shared" si="288" ref="AC90:AG93">$D90*G90</f>
        <v>0</v>
      </c>
      <c r="AD90" s="40">
        <f t="shared" si="288"/>
        <v>1856.7537313432836</v>
      </c>
      <c r="AE90" s="40">
        <f t="shared" si="288"/>
        <v>2785.130597014925</v>
      </c>
      <c r="AF90" s="40">
        <f t="shared" si="288"/>
        <v>3713.507462686567</v>
      </c>
      <c r="AG90" s="40">
        <f t="shared" si="288"/>
        <v>5570.26119402985</v>
      </c>
      <c r="AH90" s="40">
        <f t="shared" si="281"/>
        <v>9283.768656716418</v>
      </c>
      <c r="AI90" s="40">
        <f aca="true" t="shared" si="289" ref="AI90:AJ93">$D90*M90</f>
        <v>15782.40671641791</v>
      </c>
      <c r="AJ90" s="40">
        <f t="shared" si="289"/>
        <v>19495.91417910448</v>
      </c>
      <c r="AK90" s="40">
        <f t="shared" si="284"/>
        <v>29708.059701492537</v>
      </c>
      <c r="AL90" s="40">
        <f t="shared" si="284"/>
        <v>25066.175373134327</v>
      </c>
      <c r="AM90" s="40">
        <f t="shared" si="284"/>
        <v>26922.92910447761</v>
      </c>
      <c r="AN90" s="40">
        <f t="shared" si="284"/>
        <v>46418.843283582086</v>
      </c>
      <c r="AO90" s="40">
        <f t="shared" si="284"/>
        <v>55702.611940298506</v>
      </c>
      <c r="AP90" s="40">
        <f t="shared" si="284"/>
        <v>69628.26492537314</v>
      </c>
      <c r="AQ90" s="40">
        <f t="shared" si="284"/>
        <v>94694.44029850746</v>
      </c>
      <c r="AR90" s="40">
        <f t="shared" si="284"/>
        <v>86339.04850746269</v>
      </c>
      <c r="AS90" s="40">
        <f t="shared" si="284"/>
        <v>83553.91791044777</v>
      </c>
      <c r="AT90" s="40">
        <f t="shared" si="284"/>
        <v>92837.68656716417</v>
      </c>
      <c r="AU90" s="40">
        <f t="shared" si="284"/>
        <v>80768.78731343284</v>
      </c>
      <c r="AV90" s="39"/>
      <c r="AW90" s="41"/>
      <c r="AX90" s="41">
        <f t="shared" si="282"/>
        <v>0</v>
      </c>
      <c r="AY90" s="41">
        <f aca="true" t="shared" si="290" ref="AY90:BF93">$E90*G90</f>
        <v>0</v>
      </c>
      <c r="AZ90" s="41">
        <f t="shared" si="290"/>
        <v>2378.1760316066725</v>
      </c>
      <c r="BA90" s="41">
        <f t="shared" si="290"/>
        <v>3567.264047410009</v>
      </c>
      <c r="BB90" s="41">
        <f t="shared" si="290"/>
        <v>4756.352063213345</v>
      </c>
      <c r="BC90" s="41">
        <f t="shared" si="290"/>
        <v>7134.528094820018</v>
      </c>
      <c r="BD90" s="41">
        <f t="shared" si="290"/>
        <v>11890.880158033362</v>
      </c>
      <c r="BE90" s="41">
        <f t="shared" si="290"/>
        <v>20214.496268656716</v>
      </c>
      <c r="BF90" s="41">
        <f t="shared" si="290"/>
        <v>24970.84833187006</v>
      </c>
      <c r="BG90" s="41">
        <f t="shared" si="285"/>
        <v>38050.81650570676</v>
      </c>
      <c r="BH90" s="41">
        <f t="shared" si="285"/>
        <v>32105.37642669008</v>
      </c>
      <c r="BI90" s="41">
        <f t="shared" si="285"/>
        <v>34483.55245829675</v>
      </c>
      <c r="BJ90" s="41">
        <f t="shared" si="285"/>
        <v>59454.400790166816</v>
      </c>
      <c r="BK90" s="41">
        <f t="shared" si="285"/>
        <v>71345.28094820018</v>
      </c>
      <c r="BL90" s="41">
        <f t="shared" si="285"/>
        <v>89181.60118525021</v>
      </c>
      <c r="BM90" s="41">
        <f t="shared" si="285"/>
        <v>121286.9776119403</v>
      </c>
      <c r="BN90" s="41">
        <f t="shared" si="285"/>
        <v>110585.18546971027</v>
      </c>
      <c r="BO90" s="41">
        <f t="shared" si="285"/>
        <v>107017.92142230026</v>
      </c>
      <c r="BP90" s="41">
        <f t="shared" si="285"/>
        <v>118908.80158033363</v>
      </c>
      <c r="BQ90" s="41">
        <f t="shared" si="285"/>
        <v>103450.65737489026</v>
      </c>
      <c r="BR90" s="46"/>
      <c r="BS90" s="33"/>
      <c r="BT90" s="42">
        <f t="shared" si="277"/>
        <v>0</v>
      </c>
      <c r="BU90" s="42">
        <f aca="true" t="shared" si="291" ref="BU90:CB93">$C90*AC90</f>
        <v>0</v>
      </c>
      <c r="BV90" s="42">
        <f t="shared" si="291"/>
        <v>27851.305970149253</v>
      </c>
      <c r="BW90" s="42">
        <f t="shared" si="291"/>
        <v>41776.958955223876</v>
      </c>
      <c r="BX90" s="42">
        <f t="shared" si="291"/>
        <v>55702.611940298506</v>
      </c>
      <c r="BY90" s="42">
        <f t="shared" si="291"/>
        <v>83553.91791044775</v>
      </c>
      <c r="BZ90" s="42">
        <f t="shared" si="291"/>
        <v>139256.52985074627</v>
      </c>
      <c r="CA90" s="42">
        <f t="shared" si="291"/>
        <v>236736.10074626867</v>
      </c>
      <c r="CB90" s="42">
        <f t="shared" si="291"/>
        <v>292438.71268656716</v>
      </c>
      <c r="CC90" s="42">
        <f t="shared" si="286"/>
        <v>445620.89552238805</v>
      </c>
      <c r="CD90" s="42">
        <f t="shared" si="286"/>
        <v>375992.6305970149</v>
      </c>
      <c r="CE90" s="42">
        <f t="shared" si="286"/>
        <v>403843.93656716414</v>
      </c>
      <c r="CF90" s="42">
        <f t="shared" si="286"/>
        <v>696282.6492537312</v>
      </c>
      <c r="CG90" s="42">
        <f t="shared" si="286"/>
        <v>835539.1791044776</v>
      </c>
      <c r="CH90" s="42">
        <f t="shared" si="286"/>
        <v>1044423.973880597</v>
      </c>
      <c r="CI90" s="42">
        <f t="shared" si="286"/>
        <v>1420416.6044776118</v>
      </c>
      <c r="CJ90" s="42">
        <f t="shared" si="286"/>
        <v>1295085.7276119404</v>
      </c>
      <c r="CK90" s="42">
        <f t="shared" si="286"/>
        <v>1253308.7686567164</v>
      </c>
      <c r="CL90" s="42">
        <f t="shared" si="286"/>
        <v>1392565.2985074625</v>
      </c>
      <c r="CM90" s="42">
        <f t="shared" si="286"/>
        <v>1211531.8097014925</v>
      </c>
      <c r="CN90" s="46"/>
      <c r="CO90" s="46"/>
      <c r="CP90" s="44">
        <f t="shared" si="283"/>
        <v>0</v>
      </c>
      <c r="CQ90" s="44">
        <f aca="true" t="shared" si="292" ref="CQ90:CX93">$C90*AY90</f>
        <v>0</v>
      </c>
      <c r="CR90" s="44">
        <f t="shared" si="292"/>
        <v>35672.64047410009</v>
      </c>
      <c r="CS90" s="44">
        <f t="shared" si="292"/>
        <v>53508.96071115013</v>
      </c>
      <c r="CT90" s="44">
        <f t="shared" si="292"/>
        <v>71345.28094820018</v>
      </c>
      <c r="CU90" s="44">
        <f t="shared" si="292"/>
        <v>107017.92142230026</v>
      </c>
      <c r="CV90" s="44">
        <f t="shared" si="292"/>
        <v>178363.20237050042</v>
      </c>
      <c r="CW90" s="44">
        <f t="shared" si="292"/>
        <v>303217.44402985077</v>
      </c>
      <c r="CX90" s="44">
        <f t="shared" si="292"/>
        <v>374562.7249780509</v>
      </c>
      <c r="CY90" s="44">
        <f t="shared" si="287"/>
        <v>570762.2475856014</v>
      </c>
      <c r="CZ90" s="44">
        <f t="shared" si="287"/>
        <v>481580.6464003512</v>
      </c>
      <c r="DA90" s="44">
        <f t="shared" si="287"/>
        <v>517253.2868744512</v>
      </c>
      <c r="DB90" s="44">
        <f t="shared" si="287"/>
        <v>891816.0118525022</v>
      </c>
      <c r="DC90" s="44">
        <f t="shared" si="287"/>
        <v>1070179.2142230025</v>
      </c>
      <c r="DD90" s="44">
        <f t="shared" si="287"/>
        <v>1337724.0177787533</v>
      </c>
      <c r="DE90" s="44">
        <f t="shared" si="287"/>
        <v>1819304.6641791044</v>
      </c>
      <c r="DF90" s="44">
        <f t="shared" si="287"/>
        <v>1658777.782045654</v>
      </c>
      <c r="DG90" s="44">
        <f t="shared" si="287"/>
        <v>1605268.821334504</v>
      </c>
      <c r="DH90" s="44">
        <f t="shared" si="287"/>
        <v>1783632.0237050045</v>
      </c>
      <c r="DI90" s="44">
        <f t="shared" si="287"/>
        <v>1551759.8606233539</v>
      </c>
      <c r="DJ90" s="47"/>
    </row>
    <row r="91" spans="1:114" ht="13.5">
      <c r="A91" s="53" t="s">
        <v>139</v>
      </c>
      <c r="B91" s="53" t="s">
        <v>171</v>
      </c>
      <c r="C91" s="56">
        <v>32</v>
      </c>
      <c r="D91" s="54">
        <v>1116.5772727272727</v>
      </c>
      <c r="E91" s="54">
        <v>1529.3545454545454</v>
      </c>
      <c r="F91" s="55">
        <v>0</v>
      </c>
      <c r="G91" s="55">
        <v>0</v>
      </c>
      <c r="H91" s="55">
        <v>0</v>
      </c>
      <c r="I91" s="55">
        <v>3</v>
      </c>
      <c r="J91" s="55">
        <v>0</v>
      </c>
      <c r="K91" s="56">
        <v>2</v>
      </c>
      <c r="L91" s="56">
        <v>2</v>
      </c>
      <c r="M91" s="55">
        <v>2</v>
      </c>
      <c r="N91" s="55">
        <v>1</v>
      </c>
      <c r="O91" s="55">
        <v>4</v>
      </c>
      <c r="P91" s="55">
        <v>6</v>
      </c>
      <c r="Q91" s="55">
        <v>6</v>
      </c>
      <c r="R91" s="55">
        <v>18</v>
      </c>
      <c r="S91" s="55">
        <v>21</v>
      </c>
      <c r="T91" s="55">
        <v>27</v>
      </c>
      <c r="U91" s="55">
        <v>32</v>
      </c>
      <c r="V91" s="55">
        <v>38</v>
      </c>
      <c r="W91" s="55">
        <v>46</v>
      </c>
      <c r="X91" s="55">
        <v>49</v>
      </c>
      <c r="Y91" s="55">
        <v>45</v>
      </c>
      <c r="Z91" s="53" t="s">
        <v>139</v>
      </c>
      <c r="AA91" s="40"/>
      <c r="AB91" s="40">
        <f t="shared" si="280"/>
        <v>0</v>
      </c>
      <c r="AC91" s="40">
        <f t="shared" si="288"/>
        <v>0</v>
      </c>
      <c r="AD91" s="40">
        <f t="shared" si="288"/>
        <v>0</v>
      </c>
      <c r="AE91" s="40">
        <f t="shared" si="288"/>
        <v>3349.731818181818</v>
      </c>
      <c r="AF91" s="40">
        <f t="shared" si="288"/>
        <v>0</v>
      </c>
      <c r="AG91" s="40">
        <f t="shared" si="288"/>
        <v>2233.1545454545453</v>
      </c>
      <c r="AH91" s="40">
        <f t="shared" si="281"/>
        <v>2233.1545454545453</v>
      </c>
      <c r="AI91" s="40">
        <f t="shared" si="289"/>
        <v>2233.1545454545453</v>
      </c>
      <c r="AJ91" s="40">
        <f t="shared" si="289"/>
        <v>1116.5772727272727</v>
      </c>
      <c r="AK91" s="40">
        <f t="shared" si="284"/>
        <v>4466.309090909091</v>
      </c>
      <c r="AL91" s="40">
        <f t="shared" si="284"/>
        <v>6699.463636363636</v>
      </c>
      <c r="AM91" s="40">
        <f t="shared" si="284"/>
        <v>6699.463636363636</v>
      </c>
      <c r="AN91" s="40">
        <f t="shared" si="284"/>
        <v>20098.390909090907</v>
      </c>
      <c r="AO91" s="40">
        <f t="shared" si="284"/>
        <v>23448.122727272726</v>
      </c>
      <c r="AP91" s="40">
        <f t="shared" si="284"/>
        <v>30147.58636363636</v>
      </c>
      <c r="AQ91" s="40">
        <f t="shared" si="284"/>
        <v>35730.472727272725</v>
      </c>
      <c r="AR91" s="40">
        <f t="shared" si="284"/>
        <v>42429.93636363636</v>
      </c>
      <c r="AS91" s="40">
        <f t="shared" si="284"/>
        <v>51362.55454545454</v>
      </c>
      <c r="AT91" s="40">
        <f t="shared" si="284"/>
        <v>54712.28636363636</v>
      </c>
      <c r="AU91" s="40">
        <f t="shared" si="284"/>
        <v>50245.97727272727</v>
      </c>
      <c r="AV91" s="39"/>
      <c r="AW91" s="41"/>
      <c r="AX91" s="41">
        <f t="shared" si="282"/>
        <v>0</v>
      </c>
      <c r="AY91" s="41">
        <f t="shared" si="290"/>
        <v>0</v>
      </c>
      <c r="AZ91" s="41">
        <f t="shared" si="290"/>
        <v>0</v>
      </c>
      <c r="BA91" s="41">
        <f t="shared" si="290"/>
        <v>4588.063636363636</v>
      </c>
      <c r="BB91" s="41">
        <f t="shared" si="290"/>
        <v>0</v>
      </c>
      <c r="BC91" s="41">
        <f t="shared" si="290"/>
        <v>3058.7090909090907</v>
      </c>
      <c r="BD91" s="41">
        <f t="shared" si="290"/>
        <v>3058.7090909090907</v>
      </c>
      <c r="BE91" s="41">
        <f t="shared" si="290"/>
        <v>3058.7090909090907</v>
      </c>
      <c r="BF91" s="41">
        <f t="shared" si="290"/>
        <v>1529.3545454545454</v>
      </c>
      <c r="BG91" s="41">
        <f t="shared" si="285"/>
        <v>6117.418181818181</v>
      </c>
      <c r="BH91" s="41">
        <f t="shared" si="285"/>
        <v>9176.127272727272</v>
      </c>
      <c r="BI91" s="41">
        <f t="shared" si="285"/>
        <v>9176.127272727272</v>
      </c>
      <c r="BJ91" s="41">
        <f t="shared" si="285"/>
        <v>27528.381818181817</v>
      </c>
      <c r="BK91" s="41">
        <f t="shared" si="285"/>
        <v>32116.445454545454</v>
      </c>
      <c r="BL91" s="41">
        <f t="shared" si="285"/>
        <v>41292.57272727272</v>
      </c>
      <c r="BM91" s="41">
        <f t="shared" si="285"/>
        <v>48939.34545454545</v>
      </c>
      <c r="BN91" s="41">
        <f t="shared" si="285"/>
        <v>58115.472727272725</v>
      </c>
      <c r="BO91" s="41">
        <f t="shared" si="285"/>
        <v>70350.30909090908</v>
      </c>
      <c r="BP91" s="41">
        <f t="shared" si="285"/>
        <v>74938.37272727273</v>
      </c>
      <c r="BQ91" s="41">
        <f t="shared" si="285"/>
        <v>68820.95454545454</v>
      </c>
      <c r="BR91" s="46"/>
      <c r="BS91" s="33"/>
      <c r="BT91" s="42">
        <f t="shared" si="277"/>
        <v>0</v>
      </c>
      <c r="BU91" s="42">
        <f t="shared" si="291"/>
        <v>0</v>
      </c>
      <c r="BV91" s="42">
        <f t="shared" si="291"/>
        <v>0</v>
      </c>
      <c r="BW91" s="42">
        <f t="shared" si="291"/>
        <v>107191.41818181818</v>
      </c>
      <c r="BX91" s="42">
        <f t="shared" si="291"/>
        <v>0</v>
      </c>
      <c r="BY91" s="42">
        <f t="shared" si="291"/>
        <v>71460.94545454545</v>
      </c>
      <c r="BZ91" s="42">
        <f t="shared" si="291"/>
        <v>71460.94545454545</v>
      </c>
      <c r="CA91" s="42">
        <f t="shared" si="291"/>
        <v>71460.94545454545</v>
      </c>
      <c r="CB91" s="42">
        <f t="shared" si="291"/>
        <v>35730.472727272725</v>
      </c>
      <c r="CC91" s="42">
        <f t="shared" si="286"/>
        <v>142921.8909090909</v>
      </c>
      <c r="CD91" s="42">
        <f t="shared" si="286"/>
        <v>214382.83636363636</v>
      </c>
      <c r="CE91" s="42">
        <f t="shared" si="286"/>
        <v>214382.83636363636</v>
      </c>
      <c r="CF91" s="42">
        <f t="shared" si="286"/>
        <v>643148.509090909</v>
      </c>
      <c r="CG91" s="42">
        <f t="shared" si="286"/>
        <v>750339.9272727272</v>
      </c>
      <c r="CH91" s="42">
        <f t="shared" si="286"/>
        <v>964722.7636363636</v>
      </c>
      <c r="CI91" s="42">
        <f t="shared" si="286"/>
        <v>1143375.1272727272</v>
      </c>
      <c r="CJ91" s="42">
        <f t="shared" si="286"/>
        <v>1357757.9636363636</v>
      </c>
      <c r="CK91" s="42">
        <f t="shared" si="286"/>
        <v>1643601.7454545454</v>
      </c>
      <c r="CL91" s="42">
        <f t="shared" si="286"/>
        <v>1750793.1636363636</v>
      </c>
      <c r="CM91" s="42">
        <f t="shared" si="286"/>
        <v>1607871.2727272727</v>
      </c>
      <c r="CN91" s="46"/>
      <c r="CO91" s="46"/>
      <c r="CP91" s="44">
        <f t="shared" si="283"/>
        <v>0</v>
      </c>
      <c r="CQ91" s="44">
        <f t="shared" si="292"/>
        <v>0</v>
      </c>
      <c r="CR91" s="44">
        <f t="shared" si="292"/>
        <v>0</v>
      </c>
      <c r="CS91" s="44">
        <f t="shared" si="292"/>
        <v>146818.03636363635</v>
      </c>
      <c r="CT91" s="44">
        <f t="shared" si="292"/>
        <v>0</v>
      </c>
      <c r="CU91" s="44">
        <f t="shared" si="292"/>
        <v>97878.6909090909</v>
      </c>
      <c r="CV91" s="44">
        <f t="shared" si="292"/>
        <v>97878.6909090909</v>
      </c>
      <c r="CW91" s="44">
        <f t="shared" si="292"/>
        <v>97878.6909090909</v>
      </c>
      <c r="CX91" s="44">
        <f t="shared" si="292"/>
        <v>48939.34545454545</v>
      </c>
      <c r="CY91" s="44">
        <f t="shared" si="287"/>
        <v>195757.3818181818</v>
      </c>
      <c r="CZ91" s="44">
        <f t="shared" si="287"/>
        <v>293636.0727272727</v>
      </c>
      <c r="DA91" s="44">
        <f t="shared" si="287"/>
        <v>293636.0727272727</v>
      </c>
      <c r="DB91" s="44">
        <f t="shared" si="287"/>
        <v>880908.2181818181</v>
      </c>
      <c r="DC91" s="44">
        <f t="shared" si="287"/>
        <v>1027726.2545454545</v>
      </c>
      <c r="DD91" s="44">
        <f t="shared" si="287"/>
        <v>1321362.3272727272</v>
      </c>
      <c r="DE91" s="44">
        <f t="shared" si="287"/>
        <v>1566059.0545454544</v>
      </c>
      <c r="DF91" s="44">
        <f t="shared" si="287"/>
        <v>1859695.1272727272</v>
      </c>
      <c r="DG91" s="44">
        <f t="shared" si="287"/>
        <v>2251209.8909090906</v>
      </c>
      <c r="DH91" s="44">
        <f t="shared" si="287"/>
        <v>2398027.9272727272</v>
      </c>
      <c r="DI91" s="44">
        <f t="shared" si="287"/>
        <v>2202270.5454545454</v>
      </c>
      <c r="DJ91" s="47"/>
    </row>
    <row r="92" spans="1:114" ht="13.5">
      <c r="A92" s="53" t="s">
        <v>140</v>
      </c>
      <c r="B92" s="53" t="s">
        <v>171</v>
      </c>
      <c r="C92" s="56">
        <v>36</v>
      </c>
      <c r="D92" s="54">
        <v>1116.5772727272727</v>
      </c>
      <c r="E92" s="54">
        <v>1529.3545454545454</v>
      </c>
      <c r="F92" s="55">
        <v>7</v>
      </c>
      <c r="G92" s="55">
        <v>4</v>
      </c>
      <c r="H92" s="55">
        <v>2</v>
      </c>
      <c r="I92" s="55">
        <v>1</v>
      </c>
      <c r="J92" s="55">
        <v>2</v>
      </c>
      <c r="K92" s="56">
        <v>5</v>
      </c>
      <c r="L92" s="56">
        <v>16</v>
      </c>
      <c r="M92" s="55">
        <v>14</v>
      </c>
      <c r="N92" s="55">
        <v>27</v>
      </c>
      <c r="O92" s="55">
        <v>62</v>
      </c>
      <c r="P92" s="55">
        <v>75</v>
      </c>
      <c r="Q92" s="55">
        <v>84</v>
      </c>
      <c r="R92" s="55">
        <v>84</v>
      </c>
      <c r="S92" s="55">
        <v>88</v>
      </c>
      <c r="T92" s="55">
        <v>77</v>
      </c>
      <c r="U92" s="55">
        <v>75</v>
      </c>
      <c r="V92" s="55">
        <v>100</v>
      </c>
      <c r="W92" s="55">
        <v>44</v>
      </c>
      <c r="X92" s="55">
        <v>35</v>
      </c>
      <c r="Y92" s="55">
        <v>22</v>
      </c>
      <c r="Z92" s="53" t="s">
        <v>140</v>
      </c>
      <c r="AA92" s="40"/>
      <c r="AB92" s="40">
        <f t="shared" si="280"/>
        <v>7816.040909090909</v>
      </c>
      <c r="AC92" s="40">
        <f t="shared" si="288"/>
        <v>4466.309090909091</v>
      </c>
      <c r="AD92" s="40">
        <f t="shared" si="288"/>
        <v>2233.1545454545453</v>
      </c>
      <c r="AE92" s="40">
        <f t="shared" si="288"/>
        <v>1116.5772727272727</v>
      </c>
      <c r="AF92" s="40">
        <f t="shared" si="288"/>
        <v>2233.1545454545453</v>
      </c>
      <c r="AG92" s="40">
        <f t="shared" si="288"/>
        <v>5582.886363636363</v>
      </c>
      <c r="AH92" s="40">
        <f t="shared" si="281"/>
        <v>17865.236363636363</v>
      </c>
      <c r="AI92" s="40">
        <f t="shared" si="289"/>
        <v>15632.081818181818</v>
      </c>
      <c r="AJ92" s="40">
        <f t="shared" si="289"/>
        <v>30147.58636363636</v>
      </c>
      <c r="AK92" s="40">
        <f t="shared" si="284"/>
        <v>69227.79090909091</v>
      </c>
      <c r="AL92" s="40">
        <f t="shared" si="284"/>
        <v>83743.29545454546</v>
      </c>
      <c r="AM92" s="40">
        <f t="shared" si="284"/>
        <v>93792.4909090909</v>
      </c>
      <c r="AN92" s="40">
        <f t="shared" si="284"/>
        <v>93792.4909090909</v>
      </c>
      <c r="AO92" s="40">
        <f t="shared" si="284"/>
        <v>98258.79999999999</v>
      </c>
      <c r="AP92" s="40">
        <f t="shared" si="284"/>
        <v>85976.45</v>
      </c>
      <c r="AQ92" s="40">
        <f t="shared" si="284"/>
        <v>83743.29545454546</v>
      </c>
      <c r="AR92" s="40">
        <f t="shared" si="284"/>
        <v>111657.72727272726</v>
      </c>
      <c r="AS92" s="40">
        <f t="shared" si="284"/>
        <v>49129.399999999994</v>
      </c>
      <c r="AT92" s="40">
        <f t="shared" si="284"/>
        <v>39080.204545454544</v>
      </c>
      <c r="AU92" s="40">
        <f t="shared" si="284"/>
        <v>24564.699999999997</v>
      </c>
      <c r="AV92" s="39"/>
      <c r="AW92" s="41"/>
      <c r="AX92" s="41">
        <f t="shared" si="282"/>
        <v>10705.481818181817</v>
      </c>
      <c r="AY92" s="41">
        <f t="shared" si="290"/>
        <v>6117.418181818181</v>
      </c>
      <c r="AZ92" s="41">
        <f t="shared" si="290"/>
        <v>3058.7090909090907</v>
      </c>
      <c r="BA92" s="41">
        <f t="shared" si="290"/>
        <v>1529.3545454545454</v>
      </c>
      <c r="BB92" s="41">
        <f t="shared" si="290"/>
        <v>3058.7090909090907</v>
      </c>
      <c r="BC92" s="41">
        <f t="shared" si="290"/>
        <v>7646.772727272727</v>
      </c>
      <c r="BD92" s="41">
        <f t="shared" si="290"/>
        <v>24469.672727272726</v>
      </c>
      <c r="BE92" s="41">
        <f t="shared" si="290"/>
        <v>21410.963636363635</v>
      </c>
      <c r="BF92" s="41">
        <f t="shared" si="290"/>
        <v>41292.57272727272</v>
      </c>
      <c r="BG92" s="41">
        <f t="shared" si="285"/>
        <v>94819.98181818181</v>
      </c>
      <c r="BH92" s="41">
        <f t="shared" si="285"/>
        <v>114701.5909090909</v>
      </c>
      <c r="BI92" s="41">
        <f t="shared" si="285"/>
        <v>128465.78181818181</v>
      </c>
      <c r="BJ92" s="41">
        <f t="shared" si="285"/>
        <v>128465.78181818181</v>
      </c>
      <c r="BK92" s="41">
        <f t="shared" si="285"/>
        <v>134583.19999999998</v>
      </c>
      <c r="BL92" s="41">
        <f t="shared" si="285"/>
        <v>117760.29999999999</v>
      </c>
      <c r="BM92" s="41">
        <f t="shared" si="285"/>
        <v>114701.5909090909</v>
      </c>
      <c r="BN92" s="41">
        <f t="shared" si="285"/>
        <v>152935.45454545453</v>
      </c>
      <c r="BO92" s="41">
        <f t="shared" si="285"/>
        <v>67291.59999999999</v>
      </c>
      <c r="BP92" s="41">
        <f t="shared" si="285"/>
        <v>53527.40909090909</v>
      </c>
      <c r="BQ92" s="41">
        <f t="shared" si="285"/>
        <v>33645.799999999996</v>
      </c>
      <c r="BR92" s="46"/>
      <c r="BS92" s="33"/>
      <c r="BT92" s="42">
        <f t="shared" si="277"/>
        <v>281377.4727272727</v>
      </c>
      <c r="BU92" s="42">
        <f t="shared" si="291"/>
        <v>160787.12727272726</v>
      </c>
      <c r="BV92" s="42">
        <f t="shared" si="291"/>
        <v>80393.56363636363</v>
      </c>
      <c r="BW92" s="42">
        <f t="shared" si="291"/>
        <v>40196.781818181815</v>
      </c>
      <c r="BX92" s="42">
        <f t="shared" si="291"/>
        <v>80393.56363636363</v>
      </c>
      <c r="BY92" s="42">
        <f t="shared" si="291"/>
        <v>200983.90909090906</v>
      </c>
      <c r="BZ92" s="42">
        <f t="shared" si="291"/>
        <v>643148.509090909</v>
      </c>
      <c r="CA92" s="42">
        <f t="shared" si="291"/>
        <v>562754.9454545454</v>
      </c>
      <c r="CB92" s="42">
        <f t="shared" si="291"/>
        <v>1085313.109090909</v>
      </c>
      <c r="CC92" s="42">
        <f t="shared" si="286"/>
        <v>2492200.4727272727</v>
      </c>
      <c r="CD92" s="42">
        <f t="shared" si="286"/>
        <v>3014758.6363636362</v>
      </c>
      <c r="CE92" s="42">
        <f t="shared" si="286"/>
        <v>3376529.672727273</v>
      </c>
      <c r="CF92" s="42">
        <f t="shared" si="286"/>
        <v>3376529.672727273</v>
      </c>
      <c r="CG92" s="42">
        <f t="shared" si="286"/>
        <v>3537316.8</v>
      </c>
      <c r="CH92" s="42">
        <f t="shared" si="286"/>
        <v>3095152.1999999997</v>
      </c>
      <c r="CI92" s="42">
        <f t="shared" si="286"/>
        <v>3014758.6363636362</v>
      </c>
      <c r="CJ92" s="42">
        <f t="shared" si="286"/>
        <v>4019678.1818181816</v>
      </c>
      <c r="CK92" s="42">
        <f t="shared" si="286"/>
        <v>1768658.4</v>
      </c>
      <c r="CL92" s="42">
        <f t="shared" si="286"/>
        <v>1406887.3636363635</v>
      </c>
      <c r="CM92" s="42">
        <f t="shared" si="286"/>
        <v>884329.2</v>
      </c>
      <c r="CN92" s="46"/>
      <c r="CO92" s="46"/>
      <c r="CP92" s="44">
        <f t="shared" si="283"/>
        <v>385397.3454545454</v>
      </c>
      <c r="CQ92" s="44">
        <f t="shared" si="292"/>
        <v>220227.05454545454</v>
      </c>
      <c r="CR92" s="44">
        <f t="shared" si="292"/>
        <v>110113.52727272727</v>
      </c>
      <c r="CS92" s="44">
        <f t="shared" si="292"/>
        <v>55056.763636363634</v>
      </c>
      <c r="CT92" s="44">
        <f t="shared" si="292"/>
        <v>110113.52727272727</v>
      </c>
      <c r="CU92" s="44">
        <f t="shared" si="292"/>
        <v>275283.8181818182</v>
      </c>
      <c r="CV92" s="44">
        <f t="shared" si="292"/>
        <v>880908.2181818181</v>
      </c>
      <c r="CW92" s="44">
        <f t="shared" si="292"/>
        <v>770794.6909090908</v>
      </c>
      <c r="CX92" s="44">
        <f t="shared" si="292"/>
        <v>1486532.6181818182</v>
      </c>
      <c r="CY92" s="44">
        <f t="shared" si="287"/>
        <v>3413519.345454545</v>
      </c>
      <c r="CZ92" s="44">
        <f t="shared" si="287"/>
        <v>4129257.2727272725</v>
      </c>
      <c r="DA92" s="44">
        <f t="shared" si="287"/>
        <v>4624768.1454545455</v>
      </c>
      <c r="DB92" s="44">
        <f t="shared" si="287"/>
        <v>4624768.1454545455</v>
      </c>
      <c r="DC92" s="44">
        <f t="shared" si="287"/>
        <v>4844995.199999999</v>
      </c>
      <c r="DD92" s="44">
        <f t="shared" si="287"/>
        <v>4239370.8</v>
      </c>
      <c r="DE92" s="44">
        <f t="shared" si="287"/>
        <v>4129257.2727272725</v>
      </c>
      <c r="DF92" s="44">
        <f t="shared" si="287"/>
        <v>5505676.363636363</v>
      </c>
      <c r="DG92" s="44">
        <f t="shared" si="287"/>
        <v>2422497.5999999996</v>
      </c>
      <c r="DH92" s="44">
        <f t="shared" si="287"/>
        <v>1926986.727272727</v>
      </c>
      <c r="DI92" s="44">
        <f t="shared" si="287"/>
        <v>1211248.7999999998</v>
      </c>
      <c r="DJ92" s="47"/>
    </row>
    <row r="93" spans="1:114" ht="13.5">
      <c r="A93" s="53" t="s">
        <v>125</v>
      </c>
      <c r="B93" s="53" t="s">
        <v>170</v>
      </c>
      <c r="C93" s="56">
        <v>17</v>
      </c>
      <c r="D93" s="54">
        <v>1080.436170212766</v>
      </c>
      <c r="E93" s="54">
        <v>1503.9202127659576</v>
      </c>
      <c r="F93" s="39">
        <v>1</v>
      </c>
      <c r="G93" s="39">
        <v>1</v>
      </c>
      <c r="H93" s="39">
        <v>1</v>
      </c>
      <c r="I93" s="39">
        <v>0</v>
      </c>
      <c r="J93" s="39">
        <v>0</v>
      </c>
      <c r="K93" s="42">
        <v>0</v>
      </c>
      <c r="L93" s="42">
        <v>0</v>
      </c>
      <c r="M93" s="39">
        <v>0</v>
      </c>
      <c r="N93" s="39">
        <v>0</v>
      </c>
      <c r="O93" s="39">
        <v>0</v>
      </c>
      <c r="P93" s="39">
        <v>0</v>
      </c>
      <c r="Q93" s="39">
        <v>0</v>
      </c>
      <c r="R93" s="39">
        <v>0</v>
      </c>
      <c r="S93" s="39">
        <v>0</v>
      </c>
      <c r="T93" s="39">
        <v>0</v>
      </c>
      <c r="U93" s="39">
        <v>0</v>
      </c>
      <c r="V93" s="39">
        <v>0</v>
      </c>
      <c r="W93" s="39">
        <v>0</v>
      </c>
      <c r="X93" s="39">
        <v>0</v>
      </c>
      <c r="Y93" s="39">
        <v>0</v>
      </c>
      <c r="Z93" s="53" t="s">
        <v>125</v>
      </c>
      <c r="AA93" s="40"/>
      <c r="AB93" s="40">
        <f t="shared" si="280"/>
        <v>1080.436170212766</v>
      </c>
      <c r="AC93" s="40">
        <f t="shared" si="288"/>
        <v>1080.436170212766</v>
      </c>
      <c r="AD93" s="40">
        <f t="shared" si="288"/>
        <v>1080.436170212766</v>
      </c>
      <c r="AE93" s="40">
        <f t="shared" si="288"/>
        <v>0</v>
      </c>
      <c r="AF93" s="40">
        <f t="shared" si="288"/>
        <v>0</v>
      </c>
      <c r="AG93" s="40">
        <f t="shared" si="288"/>
        <v>0</v>
      </c>
      <c r="AH93" s="40">
        <f t="shared" si="281"/>
        <v>0</v>
      </c>
      <c r="AI93" s="40">
        <f t="shared" si="289"/>
        <v>0</v>
      </c>
      <c r="AJ93" s="40">
        <f t="shared" si="289"/>
        <v>0</v>
      </c>
      <c r="AK93" s="40">
        <f t="shared" si="284"/>
        <v>0</v>
      </c>
      <c r="AL93" s="40">
        <f t="shared" si="284"/>
        <v>0</v>
      </c>
      <c r="AM93" s="40">
        <f t="shared" si="284"/>
        <v>0</v>
      </c>
      <c r="AN93" s="40">
        <f t="shared" si="284"/>
        <v>0</v>
      </c>
      <c r="AO93" s="40">
        <f t="shared" si="284"/>
        <v>0</v>
      </c>
      <c r="AP93" s="40">
        <f t="shared" si="284"/>
        <v>0</v>
      </c>
      <c r="AQ93" s="40">
        <f t="shared" si="284"/>
        <v>0</v>
      </c>
      <c r="AR93" s="40">
        <f t="shared" si="284"/>
        <v>0</v>
      </c>
      <c r="AS93" s="40">
        <f t="shared" si="284"/>
        <v>0</v>
      </c>
      <c r="AT93" s="40">
        <f t="shared" si="284"/>
        <v>0</v>
      </c>
      <c r="AU93" s="40">
        <f t="shared" si="284"/>
        <v>0</v>
      </c>
      <c r="AV93" s="39"/>
      <c r="AW93" s="41"/>
      <c r="AX93" s="41">
        <f t="shared" si="282"/>
        <v>1503.9202127659576</v>
      </c>
      <c r="AY93" s="41">
        <f t="shared" si="290"/>
        <v>1503.9202127659576</v>
      </c>
      <c r="AZ93" s="41">
        <f t="shared" si="290"/>
        <v>1503.9202127659576</v>
      </c>
      <c r="BA93" s="41">
        <f t="shared" si="290"/>
        <v>0</v>
      </c>
      <c r="BB93" s="41">
        <f t="shared" si="290"/>
        <v>0</v>
      </c>
      <c r="BC93" s="41">
        <f t="shared" si="290"/>
        <v>0</v>
      </c>
      <c r="BD93" s="41">
        <f t="shared" si="290"/>
        <v>0</v>
      </c>
      <c r="BE93" s="41">
        <f t="shared" si="290"/>
        <v>0</v>
      </c>
      <c r="BF93" s="41">
        <f t="shared" si="290"/>
        <v>0</v>
      </c>
      <c r="BG93" s="41">
        <f t="shared" si="285"/>
        <v>0</v>
      </c>
      <c r="BH93" s="41">
        <f t="shared" si="285"/>
        <v>0</v>
      </c>
      <c r="BI93" s="41">
        <f t="shared" si="285"/>
        <v>0</v>
      </c>
      <c r="BJ93" s="41">
        <f t="shared" si="285"/>
        <v>0</v>
      </c>
      <c r="BK93" s="41">
        <f t="shared" si="285"/>
        <v>0</v>
      </c>
      <c r="BL93" s="41">
        <f t="shared" si="285"/>
        <v>0</v>
      </c>
      <c r="BM93" s="41">
        <f t="shared" si="285"/>
        <v>0</v>
      </c>
      <c r="BN93" s="41">
        <f t="shared" si="285"/>
        <v>0</v>
      </c>
      <c r="BO93" s="41">
        <f t="shared" si="285"/>
        <v>0</v>
      </c>
      <c r="BP93" s="41">
        <f t="shared" si="285"/>
        <v>0</v>
      </c>
      <c r="BQ93" s="41">
        <f t="shared" si="285"/>
        <v>0</v>
      </c>
      <c r="BR93" s="46"/>
      <c r="BS93" s="33"/>
      <c r="BT93" s="42">
        <f t="shared" si="277"/>
        <v>18367.41489361702</v>
      </c>
      <c r="BU93" s="42">
        <f t="shared" si="291"/>
        <v>18367.41489361702</v>
      </c>
      <c r="BV93" s="42">
        <f t="shared" si="291"/>
        <v>18367.41489361702</v>
      </c>
      <c r="BW93" s="42">
        <f t="shared" si="291"/>
        <v>0</v>
      </c>
      <c r="BX93" s="42">
        <f t="shared" si="291"/>
        <v>0</v>
      </c>
      <c r="BY93" s="42">
        <f t="shared" si="291"/>
        <v>0</v>
      </c>
      <c r="BZ93" s="42">
        <f t="shared" si="291"/>
        <v>0</v>
      </c>
      <c r="CA93" s="42">
        <f t="shared" si="291"/>
        <v>0</v>
      </c>
      <c r="CB93" s="42">
        <f t="shared" si="291"/>
        <v>0</v>
      </c>
      <c r="CC93" s="42">
        <f t="shared" si="286"/>
        <v>0</v>
      </c>
      <c r="CD93" s="42">
        <f t="shared" si="286"/>
        <v>0</v>
      </c>
      <c r="CE93" s="42">
        <f t="shared" si="286"/>
        <v>0</v>
      </c>
      <c r="CF93" s="42">
        <f t="shared" si="286"/>
        <v>0</v>
      </c>
      <c r="CG93" s="42">
        <f t="shared" si="286"/>
        <v>0</v>
      </c>
      <c r="CH93" s="42">
        <f t="shared" si="286"/>
        <v>0</v>
      </c>
      <c r="CI93" s="42">
        <f t="shared" si="286"/>
        <v>0</v>
      </c>
      <c r="CJ93" s="42">
        <f t="shared" si="286"/>
        <v>0</v>
      </c>
      <c r="CK93" s="42">
        <f t="shared" si="286"/>
        <v>0</v>
      </c>
      <c r="CL93" s="42">
        <f t="shared" si="286"/>
        <v>0</v>
      </c>
      <c r="CM93" s="42">
        <f t="shared" si="286"/>
        <v>0</v>
      </c>
      <c r="CN93" s="46"/>
      <c r="CO93" s="46"/>
      <c r="CP93" s="44">
        <f t="shared" si="283"/>
        <v>25566.64361702128</v>
      </c>
      <c r="CQ93" s="44">
        <f t="shared" si="292"/>
        <v>25566.64361702128</v>
      </c>
      <c r="CR93" s="44">
        <f t="shared" si="292"/>
        <v>25566.64361702128</v>
      </c>
      <c r="CS93" s="44">
        <f t="shared" si="292"/>
        <v>0</v>
      </c>
      <c r="CT93" s="44">
        <f t="shared" si="292"/>
        <v>0</v>
      </c>
      <c r="CU93" s="44">
        <f t="shared" si="292"/>
        <v>0</v>
      </c>
      <c r="CV93" s="44">
        <f t="shared" si="292"/>
        <v>0</v>
      </c>
      <c r="CW93" s="44">
        <f t="shared" si="292"/>
        <v>0</v>
      </c>
      <c r="CX93" s="44">
        <f t="shared" si="292"/>
        <v>0</v>
      </c>
      <c r="CY93" s="44">
        <f t="shared" si="287"/>
        <v>0</v>
      </c>
      <c r="CZ93" s="44">
        <f t="shared" si="287"/>
        <v>0</v>
      </c>
      <c r="DA93" s="44">
        <f t="shared" si="287"/>
        <v>0</v>
      </c>
      <c r="DB93" s="44">
        <f t="shared" si="287"/>
        <v>0</v>
      </c>
      <c r="DC93" s="44">
        <f t="shared" si="287"/>
        <v>0</v>
      </c>
      <c r="DD93" s="44">
        <f t="shared" si="287"/>
        <v>0</v>
      </c>
      <c r="DE93" s="44">
        <f t="shared" si="287"/>
        <v>0</v>
      </c>
      <c r="DF93" s="44">
        <f t="shared" si="287"/>
        <v>0</v>
      </c>
      <c r="DG93" s="44">
        <f t="shared" si="287"/>
        <v>0</v>
      </c>
      <c r="DH93" s="44">
        <f t="shared" si="287"/>
        <v>0</v>
      </c>
      <c r="DI93" s="44">
        <f t="shared" si="287"/>
        <v>0</v>
      </c>
      <c r="DJ93" s="47"/>
    </row>
    <row r="94" spans="1:114" ht="13.5">
      <c r="A94" s="53" t="s">
        <v>206</v>
      </c>
      <c r="B94" s="53" t="s">
        <v>220</v>
      </c>
      <c r="C94" s="56">
        <v>35</v>
      </c>
      <c r="D94" s="54">
        <v>2002</v>
      </c>
      <c r="E94" s="54">
        <v>2138</v>
      </c>
      <c r="F94" s="55">
        <v>207</v>
      </c>
      <c r="G94" s="55">
        <v>238</v>
      </c>
      <c r="H94" s="55">
        <v>251</v>
      </c>
      <c r="I94" s="55">
        <v>270</v>
      </c>
      <c r="J94" s="55">
        <v>279</v>
      </c>
      <c r="K94" s="56">
        <v>248</v>
      </c>
      <c r="L94" s="56">
        <v>236</v>
      </c>
      <c r="M94" s="55">
        <v>221</v>
      </c>
      <c r="N94" s="55">
        <v>211</v>
      </c>
      <c r="O94" s="55">
        <v>210</v>
      </c>
      <c r="P94" s="55">
        <v>191</v>
      </c>
      <c r="Q94" s="55">
        <v>161</v>
      </c>
      <c r="R94" s="55">
        <v>114</v>
      </c>
      <c r="S94" s="55">
        <v>89</v>
      </c>
      <c r="T94" s="55">
        <v>71</v>
      </c>
      <c r="U94" s="55">
        <v>60</v>
      </c>
      <c r="V94" s="55">
        <v>38</v>
      </c>
      <c r="W94" s="55">
        <v>20</v>
      </c>
      <c r="X94" s="55">
        <v>5</v>
      </c>
      <c r="Y94" s="55">
        <v>0</v>
      </c>
      <c r="Z94" s="53" t="s">
        <v>206</v>
      </c>
      <c r="AA94" s="40"/>
      <c r="AB94" s="40">
        <f aca="true" t="shared" si="293" ref="AB94:AU94">$D94*F94</f>
        <v>414414</v>
      </c>
      <c r="AC94" s="40">
        <f t="shared" si="293"/>
        <v>476476</v>
      </c>
      <c r="AD94" s="40">
        <f t="shared" si="293"/>
        <v>502502</v>
      </c>
      <c r="AE94" s="40">
        <f t="shared" si="293"/>
        <v>540540</v>
      </c>
      <c r="AF94" s="40">
        <f t="shared" si="293"/>
        <v>558558</v>
      </c>
      <c r="AG94" s="40">
        <f t="shared" si="293"/>
        <v>496496</v>
      </c>
      <c r="AH94" s="40">
        <f t="shared" si="293"/>
        <v>472472</v>
      </c>
      <c r="AI94" s="40">
        <f t="shared" si="293"/>
        <v>442442</v>
      </c>
      <c r="AJ94" s="40">
        <f t="shared" si="293"/>
        <v>422422</v>
      </c>
      <c r="AK94" s="40">
        <f t="shared" si="293"/>
        <v>420420</v>
      </c>
      <c r="AL94" s="40">
        <f t="shared" si="293"/>
        <v>382382</v>
      </c>
      <c r="AM94" s="40">
        <f t="shared" si="293"/>
        <v>322322</v>
      </c>
      <c r="AN94" s="40">
        <f t="shared" si="293"/>
        <v>228228</v>
      </c>
      <c r="AO94" s="40">
        <f t="shared" si="293"/>
        <v>178178</v>
      </c>
      <c r="AP94" s="40">
        <f t="shared" si="293"/>
        <v>142142</v>
      </c>
      <c r="AQ94" s="40">
        <f t="shared" si="293"/>
        <v>120120</v>
      </c>
      <c r="AR94" s="40">
        <f t="shared" si="293"/>
        <v>76076</v>
      </c>
      <c r="AS94" s="40">
        <f t="shared" si="293"/>
        <v>40040</v>
      </c>
      <c r="AT94" s="40">
        <f t="shared" si="293"/>
        <v>10010</v>
      </c>
      <c r="AU94" s="40">
        <f t="shared" si="293"/>
        <v>0</v>
      </c>
      <c r="AV94" s="39"/>
      <c r="AW94" s="41"/>
      <c r="AX94" s="41">
        <f aca="true" t="shared" si="294" ref="AX94:BQ94">$E94*F94</f>
        <v>442566</v>
      </c>
      <c r="AY94" s="41">
        <f t="shared" si="294"/>
        <v>508844</v>
      </c>
      <c r="AZ94" s="41">
        <f t="shared" si="294"/>
        <v>536638</v>
      </c>
      <c r="BA94" s="41">
        <f t="shared" si="294"/>
        <v>577260</v>
      </c>
      <c r="BB94" s="41">
        <f t="shared" si="294"/>
        <v>596502</v>
      </c>
      <c r="BC94" s="41">
        <f t="shared" si="294"/>
        <v>530224</v>
      </c>
      <c r="BD94" s="41">
        <f t="shared" si="294"/>
        <v>504568</v>
      </c>
      <c r="BE94" s="41">
        <f t="shared" si="294"/>
        <v>472498</v>
      </c>
      <c r="BF94" s="41">
        <f t="shared" si="294"/>
        <v>451118</v>
      </c>
      <c r="BG94" s="41">
        <f t="shared" si="294"/>
        <v>448980</v>
      </c>
      <c r="BH94" s="41">
        <f t="shared" si="294"/>
        <v>408358</v>
      </c>
      <c r="BI94" s="41">
        <f t="shared" si="294"/>
        <v>344218</v>
      </c>
      <c r="BJ94" s="41">
        <f t="shared" si="294"/>
        <v>243732</v>
      </c>
      <c r="BK94" s="41">
        <f t="shared" si="294"/>
        <v>190282</v>
      </c>
      <c r="BL94" s="41">
        <f t="shared" si="294"/>
        <v>151798</v>
      </c>
      <c r="BM94" s="41">
        <f t="shared" si="294"/>
        <v>128280</v>
      </c>
      <c r="BN94" s="41">
        <f t="shared" si="294"/>
        <v>81244</v>
      </c>
      <c r="BO94" s="41">
        <f t="shared" si="294"/>
        <v>42760</v>
      </c>
      <c r="BP94" s="41">
        <f t="shared" si="294"/>
        <v>10690</v>
      </c>
      <c r="BQ94" s="41">
        <f t="shared" si="294"/>
        <v>0</v>
      </c>
      <c r="BR94" s="46"/>
      <c r="BS94" s="33"/>
      <c r="BT94" s="42">
        <f aca="true" t="shared" si="295" ref="BT94:CM94">$C94*AB94</f>
        <v>14504490</v>
      </c>
      <c r="BU94" s="42">
        <f t="shared" si="295"/>
        <v>16676660</v>
      </c>
      <c r="BV94" s="42">
        <f t="shared" si="295"/>
        <v>17587570</v>
      </c>
      <c r="BW94" s="42">
        <f t="shared" si="295"/>
        <v>18918900</v>
      </c>
      <c r="BX94" s="42">
        <f t="shared" si="295"/>
        <v>19549530</v>
      </c>
      <c r="BY94" s="42">
        <f t="shared" si="295"/>
        <v>17377360</v>
      </c>
      <c r="BZ94" s="42">
        <f t="shared" si="295"/>
        <v>16536520</v>
      </c>
      <c r="CA94" s="42">
        <f t="shared" si="295"/>
        <v>15485470</v>
      </c>
      <c r="CB94" s="42">
        <f t="shared" si="295"/>
        <v>14784770</v>
      </c>
      <c r="CC94" s="42">
        <f t="shared" si="295"/>
        <v>14714700</v>
      </c>
      <c r="CD94" s="42">
        <f t="shared" si="295"/>
        <v>13383370</v>
      </c>
      <c r="CE94" s="42">
        <f t="shared" si="295"/>
        <v>11281270</v>
      </c>
      <c r="CF94" s="42">
        <f t="shared" si="295"/>
        <v>7987980</v>
      </c>
      <c r="CG94" s="42">
        <f t="shared" si="295"/>
        <v>6236230</v>
      </c>
      <c r="CH94" s="42">
        <f t="shared" si="295"/>
        <v>4974970</v>
      </c>
      <c r="CI94" s="42">
        <f t="shared" si="295"/>
        <v>4204200</v>
      </c>
      <c r="CJ94" s="42">
        <f t="shared" si="295"/>
        <v>2662660</v>
      </c>
      <c r="CK94" s="42">
        <f t="shared" si="295"/>
        <v>1401400</v>
      </c>
      <c r="CL94" s="42">
        <f t="shared" si="295"/>
        <v>350350</v>
      </c>
      <c r="CM94" s="42">
        <f t="shared" si="295"/>
        <v>0</v>
      </c>
      <c r="CN94" s="46"/>
      <c r="CO94" s="46"/>
      <c r="CP94" s="44">
        <f aca="true" t="shared" si="296" ref="CP94:DI94">$C94*AX94</f>
        <v>15489810</v>
      </c>
      <c r="CQ94" s="44">
        <f t="shared" si="296"/>
        <v>17809540</v>
      </c>
      <c r="CR94" s="44">
        <f t="shared" si="296"/>
        <v>18782330</v>
      </c>
      <c r="CS94" s="44">
        <f t="shared" si="296"/>
        <v>20204100</v>
      </c>
      <c r="CT94" s="44">
        <f t="shared" si="296"/>
        <v>20877570</v>
      </c>
      <c r="CU94" s="44">
        <f t="shared" si="296"/>
        <v>18557840</v>
      </c>
      <c r="CV94" s="44">
        <f t="shared" si="296"/>
        <v>17659880</v>
      </c>
      <c r="CW94" s="44">
        <f t="shared" si="296"/>
        <v>16537430</v>
      </c>
      <c r="CX94" s="44">
        <f t="shared" si="296"/>
        <v>15789130</v>
      </c>
      <c r="CY94" s="44">
        <f t="shared" si="296"/>
        <v>15714300</v>
      </c>
      <c r="CZ94" s="44">
        <f t="shared" si="296"/>
        <v>14292530</v>
      </c>
      <c r="DA94" s="44">
        <f t="shared" si="296"/>
        <v>12047630</v>
      </c>
      <c r="DB94" s="44">
        <f t="shared" si="296"/>
        <v>8530620</v>
      </c>
      <c r="DC94" s="44">
        <f t="shared" si="296"/>
        <v>6659870</v>
      </c>
      <c r="DD94" s="44">
        <f t="shared" si="296"/>
        <v>5312930</v>
      </c>
      <c r="DE94" s="44">
        <f t="shared" si="296"/>
        <v>4489800</v>
      </c>
      <c r="DF94" s="44">
        <f t="shared" si="296"/>
        <v>2843540</v>
      </c>
      <c r="DG94" s="44">
        <f t="shared" si="296"/>
        <v>1496600</v>
      </c>
      <c r="DH94" s="44">
        <f t="shared" si="296"/>
        <v>374150</v>
      </c>
      <c r="DI94" s="44">
        <f t="shared" si="296"/>
        <v>0</v>
      </c>
      <c r="DJ94" s="47"/>
    </row>
    <row r="95" spans="1:114" ht="13.5">
      <c r="A95" s="53"/>
      <c r="B95" s="53"/>
      <c r="C95" s="56"/>
      <c r="D95" s="54"/>
      <c r="E95" s="54"/>
      <c r="F95" s="55">
        <f>SUM(F76:F94)</f>
        <v>693</v>
      </c>
      <c r="G95" s="55">
        <f aca="true" t="shared" si="297" ref="G95:Y95">SUM(G76:G94)</f>
        <v>787</v>
      </c>
      <c r="H95" s="55">
        <f t="shared" si="297"/>
        <v>876</v>
      </c>
      <c r="I95" s="55">
        <f t="shared" si="297"/>
        <v>939</v>
      </c>
      <c r="J95" s="55">
        <f t="shared" si="297"/>
        <v>980</v>
      </c>
      <c r="K95" s="56">
        <f t="shared" si="297"/>
        <v>1001</v>
      </c>
      <c r="L95" s="56">
        <f t="shared" si="297"/>
        <v>1049</v>
      </c>
      <c r="M95" s="55">
        <f t="shared" si="297"/>
        <v>1112</v>
      </c>
      <c r="N95" s="55">
        <f t="shared" si="297"/>
        <v>1149</v>
      </c>
      <c r="O95" s="55">
        <f t="shared" si="297"/>
        <v>1191</v>
      </c>
      <c r="P95" s="55">
        <f t="shared" si="297"/>
        <v>1168</v>
      </c>
      <c r="Q95" s="55">
        <f t="shared" si="297"/>
        <v>1123</v>
      </c>
      <c r="R95" s="55">
        <f t="shared" si="297"/>
        <v>1103</v>
      </c>
      <c r="S95" s="55">
        <f t="shared" si="297"/>
        <v>1021</v>
      </c>
      <c r="T95" s="55">
        <f t="shared" si="297"/>
        <v>949</v>
      </c>
      <c r="U95" s="55">
        <f t="shared" si="297"/>
        <v>908</v>
      </c>
      <c r="V95" s="55">
        <f t="shared" si="297"/>
        <v>801</v>
      </c>
      <c r="W95" s="55">
        <f t="shared" si="297"/>
        <v>660</v>
      </c>
      <c r="X95" s="55">
        <f t="shared" si="297"/>
        <v>590</v>
      </c>
      <c r="Y95" s="55">
        <f t="shared" si="297"/>
        <v>479</v>
      </c>
      <c r="Z95" s="53" t="s">
        <v>241</v>
      </c>
      <c r="AA95" s="46"/>
      <c r="AB95" s="46">
        <f>SUM(AB76:AB94)</f>
        <v>1302154.0329258232</v>
      </c>
      <c r="AC95" s="46">
        <f aca="true" t="shared" si="298" ref="AC95:AU95">SUM(AC76:AC94)</f>
        <v>1499286.475906861</v>
      </c>
      <c r="AD95" s="46">
        <f t="shared" si="298"/>
        <v>1672104.045591562</v>
      </c>
      <c r="AE95" s="46">
        <f t="shared" si="298"/>
        <v>1800002.361864128</v>
      </c>
      <c r="AF95" s="46">
        <f t="shared" si="298"/>
        <v>1894474.1424788712</v>
      </c>
      <c r="AG95" s="46">
        <f t="shared" si="298"/>
        <v>1937031.7046502861</v>
      </c>
      <c r="AH95" s="46">
        <f t="shared" si="298"/>
        <v>1979936.8252098463</v>
      </c>
      <c r="AI95" s="46">
        <f t="shared" si="298"/>
        <v>2065777.6335599967</v>
      </c>
      <c r="AJ95" s="46">
        <f t="shared" si="298"/>
        <v>2108541.303081922</v>
      </c>
      <c r="AK95" s="46">
        <f t="shared" si="298"/>
        <v>2129939.151914648</v>
      </c>
      <c r="AL95" s="46">
        <f t="shared" si="298"/>
        <v>2074130.5872268497</v>
      </c>
      <c r="AM95" s="46">
        <f t="shared" si="298"/>
        <v>1952492.4961629042</v>
      </c>
      <c r="AN95" s="46">
        <f t="shared" si="298"/>
        <v>1874052.0153996737</v>
      </c>
      <c r="AO95" s="46">
        <f t="shared" si="298"/>
        <v>1655537.1457338</v>
      </c>
      <c r="AP95" s="46">
        <f t="shared" si="298"/>
        <v>1476272.155064155</v>
      </c>
      <c r="AQ95" s="46">
        <f t="shared" si="298"/>
        <v>1372523.972218722</v>
      </c>
      <c r="AR95" s="46">
        <f t="shared" si="298"/>
        <v>1163931.6992625727</v>
      </c>
      <c r="AS95" s="46">
        <f t="shared" si="298"/>
        <v>923703.0496344646</v>
      </c>
      <c r="AT95" s="46">
        <f t="shared" si="298"/>
        <v>790435.696890457</v>
      </c>
      <c r="AU95" s="46">
        <f t="shared" si="298"/>
        <v>634865.4718135095</v>
      </c>
      <c r="AV95" s="46"/>
      <c r="AW95" s="46" t="s">
        <v>241</v>
      </c>
      <c r="AX95" s="46">
        <f>SUM(AX76:AX94)</f>
        <v>1554388.114566827</v>
      </c>
      <c r="AY95" s="46">
        <f aca="true" t="shared" si="299" ref="AY95:BQ95">SUM(AY76:AY94)</f>
        <v>1786830.7126898693</v>
      </c>
      <c r="AZ95" s="46">
        <f t="shared" si="299"/>
        <v>1995415.3457518034</v>
      </c>
      <c r="BA95" s="46">
        <f t="shared" si="299"/>
        <v>2145749.560003037</v>
      </c>
      <c r="BB95" s="46">
        <f t="shared" si="299"/>
        <v>2256543.449260531</v>
      </c>
      <c r="BC95" s="46">
        <f t="shared" si="299"/>
        <v>2304270.206155166</v>
      </c>
      <c r="BD95" s="46">
        <f t="shared" si="299"/>
        <v>2382956.3398343325</v>
      </c>
      <c r="BE95" s="46">
        <f t="shared" si="299"/>
        <v>2500024.1019064337</v>
      </c>
      <c r="BF95" s="46">
        <f t="shared" si="299"/>
        <v>2570069.300816655</v>
      </c>
      <c r="BG95" s="46">
        <f t="shared" si="299"/>
        <v>2593545.7813040745</v>
      </c>
      <c r="BH95" s="46">
        <f t="shared" si="299"/>
        <v>2531562.2013116656</v>
      </c>
      <c r="BI95" s="46">
        <f t="shared" si="299"/>
        <v>2388052.21343649</v>
      </c>
      <c r="BJ95" s="46">
        <f t="shared" si="299"/>
        <v>2298387.630996339</v>
      </c>
      <c r="BK95" s="46">
        <f t="shared" si="299"/>
        <v>2047052.9952218495</v>
      </c>
      <c r="BL95" s="46">
        <f t="shared" si="299"/>
        <v>1835576.3092666825</v>
      </c>
      <c r="BM95" s="46">
        <f t="shared" si="299"/>
        <v>1711955.5483605117</v>
      </c>
      <c r="BN95" s="46">
        <f t="shared" si="299"/>
        <v>1482462.7016748749</v>
      </c>
      <c r="BO95" s="46">
        <f t="shared" si="299"/>
        <v>1199116.873481507</v>
      </c>
      <c r="BP95" s="46">
        <f t="shared" si="299"/>
        <v>1041302.5339638962</v>
      </c>
      <c r="BQ95" s="46">
        <f t="shared" si="299"/>
        <v>836733.0759000853</v>
      </c>
      <c r="BR95" s="46"/>
      <c r="BS95" s="33" t="s">
        <v>241</v>
      </c>
      <c r="BT95" s="42">
        <f>SUM(BT76:BT94)</f>
        <v>38018045.24538083</v>
      </c>
      <c r="BU95" s="42">
        <f aca="true" t="shared" si="300" ref="BU95:CM95">SUM(BU76:BU94)</f>
        <v>43674837.36319597</v>
      </c>
      <c r="BV95" s="42">
        <f t="shared" si="300"/>
        <v>47763559.043046474</v>
      </c>
      <c r="BW95" s="42">
        <f t="shared" si="300"/>
        <v>51065541.02184647</v>
      </c>
      <c r="BX95" s="42">
        <f t="shared" si="300"/>
        <v>53537582.17565126</v>
      </c>
      <c r="BY95" s="42">
        <f t="shared" si="300"/>
        <v>53571360.140901074</v>
      </c>
      <c r="BZ95" s="42">
        <f t="shared" si="300"/>
        <v>54455814.404632114</v>
      </c>
      <c r="CA95" s="42">
        <f t="shared" si="300"/>
        <v>54506449.17561971</v>
      </c>
      <c r="CB95" s="42">
        <f t="shared" si="300"/>
        <v>54512801.00801178</v>
      </c>
      <c r="CC95" s="42">
        <f t="shared" si="300"/>
        <v>55026979.61945629</v>
      </c>
      <c r="CD95" s="42">
        <f t="shared" si="300"/>
        <v>53131707.03074215</v>
      </c>
      <c r="CE95" s="42">
        <f t="shared" si="300"/>
        <v>49273896.99965232</v>
      </c>
      <c r="CF95" s="42">
        <f t="shared" si="300"/>
        <v>46194195.816509016</v>
      </c>
      <c r="CG95" s="42">
        <f t="shared" si="300"/>
        <v>39921468.30877115</v>
      </c>
      <c r="CH95" s="42">
        <f t="shared" si="300"/>
        <v>34701936.82532845</v>
      </c>
      <c r="CI95" s="42">
        <f t="shared" si="300"/>
        <v>31493909.780146208</v>
      </c>
      <c r="CJ95" s="42">
        <f t="shared" si="300"/>
        <v>26714396.69363287</v>
      </c>
      <c r="CK95" s="42">
        <f t="shared" si="300"/>
        <v>20471610.6091796</v>
      </c>
      <c r="CL95" s="42">
        <f t="shared" si="300"/>
        <v>16870876.725495074</v>
      </c>
      <c r="CM95" s="42">
        <f t="shared" si="300"/>
        <v>13356292.611237766</v>
      </c>
      <c r="CN95" s="46"/>
      <c r="CO95" s="46"/>
      <c r="CP95" s="46">
        <f>SUM(CP76:CP93)</f>
        <v>28961017.830682885</v>
      </c>
      <c r="CQ95" s="46">
        <f aca="true" t="shared" si="301" ref="CQ95:DI95">SUM(CQ76:CQ93)</f>
        <v>33259506.11595701</v>
      </c>
      <c r="CR95" s="46">
        <f t="shared" si="301"/>
        <v>37113662.19848076</v>
      </c>
      <c r="CS95" s="46">
        <f t="shared" si="301"/>
        <v>39538481.12186142</v>
      </c>
      <c r="CT95" s="46">
        <f t="shared" si="301"/>
        <v>41791286.22372432</v>
      </c>
      <c r="CU95" s="46">
        <f t="shared" si="301"/>
        <v>44204729.875175394</v>
      </c>
      <c r="CV95" s="46">
        <f t="shared" si="301"/>
        <v>46816690.83684627</v>
      </c>
      <c r="CW95" s="46">
        <f t="shared" si="301"/>
        <v>48295159.486661375</v>
      </c>
      <c r="CX95" s="46">
        <f t="shared" si="301"/>
        <v>49550495.58542678</v>
      </c>
      <c r="CY95" s="46">
        <f t="shared" si="301"/>
        <v>50336977.6094846</v>
      </c>
      <c r="CZ95" s="46">
        <f t="shared" si="301"/>
        <v>49658321.248903655</v>
      </c>
      <c r="DA95" s="46">
        <f t="shared" si="301"/>
        <v>47447416.74344135</v>
      </c>
      <c r="DB95" s="46">
        <f t="shared" si="301"/>
        <v>47595977.082467474</v>
      </c>
      <c r="DC95" s="46">
        <f t="shared" si="301"/>
        <v>42293482.69054222</v>
      </c>
      <c r="DD95" s="46">
        <f t="shared" si="301"/>
        <v>37508968.98068881</v>
      </c>
      <c r="DE95" s="46">
        <f t="shared" si="301"/>
        <v>34562861.476598114</v>
      </c>
      <c r="DF95" s="46">
        <f t="shared" si="301"/>
        <v>31089885.245689683</v>
      </c>
      <c r="DG95" s="46">
        <f t="shared" si="301"/>
        <v>25063519.683473855</v>
      </c>
      <c r="DH95" s="46">
        <f t="shared" si="301"/>
        <v>21930803.01736149</v>
      </c>
      <c r="DI95" s="46">
        <f t="shared" si="301"/>
        <v>17735581.811054666</v>
      </c>
      <c r="DJ95" s="47"/>
    </row>
    <row r="96" spans="1:114" ht="13.5">
      <c r="A96" s="53"/>
      <c r="B96" s="53"/>
      <c r="C96" s="56"/>
      <c r="D96" s="54"/>
      <c r="E96" s="54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3" t="s">
        <v>242</v>
      </c>
      <c r="AA96" s="46"/>
      <c r="AB96" s="46">
        <f>AB95/F95</f>
        <v>1879.0101485221114</v>
      </c>
      <c r="AC96" s="46">
        <f aca="true" t="shared" si="302" ref="AC96:AU96">AC95/G95</f>
        <v>1905.065407759671</v>
      </c>
      <c r="AD96" s="46">
        <f t="shared" si="302"/>
        <v>1908.7945725931074</v>
      </c>
      <c r="AE96" s="46">
        <f t="shared" si="302"/>
        <v>1916.9354226455036</v>
      </c>
      <c r="AF96" s="46">
        <f t="shared" si="302"/>
        <v>1933.1368800804808</v>
      </c>
      <c r="AG96" s="46">
        <f t="shared" si="302"/>
        <v>1935.0966080422438</v>
      </c>
      <c r="AH96" s="46">
        <f t="shared" si="302"/>
        <v>1887.4516922877467</v>
      </c>
      <c r="AI96" s="46">
        <f t="shared" si="302"/>
        <v>1857.7136992446015</v>
      </c>
      <c r="AJ96" s="46">
        <f t="shared" si="302"/>
        <v>1835.1099243532826</v>
      </c>
      <c r="AK96" s="46">
        <f t="shared" si="302"/>
        <v>1788.3620083246412</v>
      </c>
      <c r="AL96" s="46">
        <f t="shared" si="302"/>
        <v>1775.796735639426</v>
      </c>
      <c r="AM96" s="46">
        <f t="shared" si="302"/>
        <v>1738.6398006793447</v>
      </c>
      <c r="AN96" s="46">
        <f t="shared" si="302"/>
        <v>1699.0498779688792</v>
      </c>
      <c r="AO96" s="46">
        <f t="shared" si="302"/>
        <v>1621.4859409733594</v>
      </c>
      <c r="AP96" s="46">
        <f t="shared" si="302"/>
        <v>1555.60817182735</v>
      </c>
      <c r="AQ96" s="46">
        <f t="shared" si="302"/>
        <v>1511.590277773923</v>
      </c>
      <c r="AR96" s="46">
        <f t="shared" si="302"/>
        <v>1453.0982512641358</v>
      </c>
      <c r="AS96" s="46">
        <f t="shared" si="302"/>
        <v>1399.5500752037342</v>
      </c>
      <c r="AT96" s="46">
        <f t="shared" si="302"/>
        <v>1339.7215201533168</v>
      </c>
      <c r="AU96" s="46">
        <f t="shared" si="302"/>
        <v>1325.3976447046127</v>
      </c>
      <c r="AV96" s="46"/>
      <c r="AW96" s="46" t="s">
        <v>242</v>
      </c>
      <c r="AX96" s="46">
        <f>AX95/F95</f>
        <v>2242.984292304224</v>
      </c>
      <c r="AY96" s="46">
        <f aca="true" t="shared" si="303" ref="AY96:BQ96">AY95/G95</f>
        <v>2270.4329259083474</v>
      </c>
      <c r="AZ96" s="46">
        <f t="shared" si="303"/>
        <v>2277.8713992600497</v>
      </c>
      <c r="BA96" s="46">
        <f t="shared" si="303"/>
        <v>2285.143301387686</v>
      </c>
      <c r="BB96" s="46">
        <f t="shared" si="303"/>
        <v>2302.5953563882968</v>
      </c>
      <c r="BC96" s="46">
        <f t="shared" si="303"/>
        <v>2301.9682379172486</v>
      </c>
      <c r="BD96" s="46">
        <f t="shared" si="303"/>
        <v>2271.645700509373</v>
      </c>
      <c r="BE96" s="46">
        <f t="shared" si="303"/>
        <v>2248.22311322521</v>
      </c>
      <c r="BF96" s="46">
        <f t="shared" si="303"/>
        <v>2236.787903234687</v>
      </c>
      <c r="BG96" s="46">
        <f t="shared" si="303"/>
        <v>2177.620303361943</v>
      </c>
      <c r="BH96" s="46">
        <f t="shared" si="303"/>
        <v>2167.4333915339603</v>
      </c>
      <c r="BI96" s="46">
        <f t="shared" si="303"/>
        <v>2126.4935115195813</v>
      </c>
      <c r="BJ96" s="46">
        <f t="shared" si="303"/>
        <v>2083.760318219709</v>
      </c>
      <c r="BK96" s="46">
        <f t="shared" si="303"/>
        <v>2004.949064859794</v>
      </c>
      <c r="BL96" s="46">
        <f t="shared" si="303"/>
        <v>1934.2216114506664</v>
      </c>
      <c r="BM96" s="46">
        <f t="shared" si="303"/>
        <v>1885.413599515982</v>
      </c>
      <c r="BN96" s="46">
        <f t="shared" si="303"/>
        <v>1850.7649209424155</v>
      </c>
      <c r="BO96" s="46">
        <f t="shared" si="303"/>
        <v>1816.8437476992528</v>
      </c>
      <c r="BP96" s="46">
        <f t="shared" si="303"/>
        <v>1764.9195490913496</v>
      </c>
      <c r="BQ96" s="46">
        <f t="shared" si="303"/>
        <v>1746.8331438415141</v>
      </c>
      <c r="BR96" s="46"/>
      <c r="BS96" s="33" t="s">
        <v>242</v>
      </c>
      <c r="BT96" s="42">
        <f>BT95/AB95</f>
        <v>29.1962734700116</v>
      </c>
      <c r="BU96" s="42">
        <f aca="true" t="shared" si="304" ref="BU96:CM96">BU95/AC95</f>
        <v>29.130415077464587</v>
      </c>
      <c r="BV96" s="42">
        <f t="shared" si="304"/>
        <v>28.564944369923186</v>
      </c>
      <c r="BW96" s="42">
        <f t="shared" si="304"/>
        <v>28.369707786917406</v>
      </c>
      <c r="BX96" s="42">
        <f t="shared" si="304"/>
        <v>28.259864294372843</v>
      </c>
      <c r="BY96" s="42">
        <f t="shared" si="304"/>
        <v>27.656418845541253</v>
      </c>
      <c r="BZ96" s="42">
        <f t="shared" si="304"/>
        <v>27.503814117332023</v>
      </c>
      <c r="CA96" s="42">
        <f t="shared" si="304"/>
        <v>26.385438727830365</v>
      </c>
      <c r="CB96" s="42">
        <f t="shared" si="304"/>
        <v>25.853323778070582</v>
      </c>
      <c r="CC96" s="42">
        <f t="shared" si="304"/>
        <v>25.83500076515865</v>
      </c>
      <c r="CD96" s="42">
        <f t="shared" si="304"/>
        <v>25.616375052730028</v>
      </c>
      <c r="CE96" s="42">
        <f t="shared" si="304"/>
        <v>25.23640787172644</v>
      </c>
      <c r="CF96" s="42">
        <f t="shared" si="304"/>
        <v>24.64936695295371</v>
      </c>
      <c r="CG96" s="42">
        <f t="shared" si="304"/>
        <v>24.113906723051123</v>
      </c>
      <c r="CH96" s="42">
        <f t="shared" si="304"/>
        <v>23.506463023290166</v>
      </c>
      <c r="CI96" s="42">
        <f t="shared" si="304"/>
        <v>22.945981576726453</v>
      </c>
      <c r="CJ96" s="42">
        <f t="shared" si="304"/>
        <v>22.951859383637544</v>
      </c>
      <c r="CK96" s="42">
        <f t="shared" si="304"/>
        <v>22.162545221952875</v>
      </c>
      <c r="CL96" s="42">
        <f t="shared" si="304"/>
        <v>21.343768749139798</v>
      </c>
      <c r="CM96" s="42">
        <f t="shared" si="304"/>
        <v>21.037988682996374</v>
      </c>
      <c r="CN96" s="46"/>
      <c r="CO96" s="46"/>
      <c r="CP96" s="46"/>
      <c r="CQ96" s="46"/>
      <c r="CR96" s="46"/>
      <c r="CS96" s="46"/>
      <c r="CT96" s="46"/>
      <c r="CU96" s="46"/>
      <c r="CV96" s="46"/>
      <c r="CW96" s="46"/>
      <c r="CX96" s="46"/>
      <c r="CY96" s="46"/>
      <c r="CZ96" s="46"/>
      <c r="DA96" s="46"/>
      <c r="DB96" s="46"/>
      <c r="DC96" s="46"/>
      <c r="DD96" s="46"/>
      <c r="DE96" s="46"/>
      <c r="DF96" s="46"/>
      <c r="DG96" s="46"/>
      <c r="DH96" s="46"/>
      <c r="DI96" s="46"/>
      <c r="DJ96" s="47"/>
    </row>
    <row r="97" spans="1:114" ht="13.5">
      <c r="A97" s="53"/>
      <c r="B97" s="53"/>
      <c r="C97" s="56"/>
      <c r="D97" s="54"/>
      <c r="E97" s="54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3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33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6"/>
      <c r="CO97" s="46"/>
      <c r="CP97" s="46"/>
      <c r="CQ97" s="46"/>
      <c r="CR97" s="46"/>
      <c r="CS97" s="46"/>
      <c r="CT97" s="46"/>
      <c r="CU97" s="46"/>
      <c r="CV97" s="46"/>
      <c r="CW97" s="46"/>
      <c r="CX97" s="46"/>
      <c r="CY97" s="46"/>
      <c r="CZ97" s="46"/>
      <c r="DA97" s="46"/>
      <c r="DB97" s="46"/>
      <c r="DC97" s="46"/>
      <c r="DD97" s="46"/>
      <c r="DE97" s="46"/>
      <c r="DF97" s="46"/>
      <c r="DG97" s="46"/>
      <c r="DH97" s="46"/>
      <c r="DI97" s="46"/>
      <c r="DJ97" s="47"/>
    </row>
    <row r="98" spans="1:114" ht="45.75">
      <c r="A98" s="53" t="s">
        <v>209</v>
      </c>
      <c r="B98" s="53"/>
      <c r="C98" s="56"/>
      <c r="D98" s="54"/>
      <c r="E98" s="54"/>
      <c r="F98" s="55"/>
      <c r="G98" s="55"/>
      <c r="H98" s="55"/>
      <c r="I98" s="55"/>
      <c r="J98" s="55"/>
      <c r="K98" s="56"/>
      <c r="L98" s="56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3" t="s">
        <v>209</v>
      </c>
      <c r="AA98" s="31" t="s">
        <v>185</v>
      </c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32" t="s">
        <v>189</v>
      </c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33" t="s">
        <v>193</v>
      </c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6"/>
      <c r="CO98" s="46"/>
      <c r="CP98" s="46"/>
      <c r="CQ98" s="46"/>
      <c r="CR98" s="46"/>
      <c r="CS98" s="46"/>
      <c r="CT98" s="46"/>
      <c r="CU98" s="46"/>
      <c r="CV98" s="46"/>
      <c r="CW98" s="46"/>
      <c r="CX98" s="46"/>
      <c r="CY98" s="46"/>
      <c r="CZ98" s="46"/>
      <c r="DA98" s="46"/>
      <c r="DB98" s="46"/>
      <c r="DC98" s="46"/>
      <c r="DD98" s="46"/>
      <c r="DE98" s="46"/>
      <c r="DF98" s="46"/>
      <c r="DG98" s="46"/>
      <c r="DH98" s="46"/>
      <c r="DI98" s="46"/>
      <c r="DJ98" s="47"/>
    </row>
    <row r="99" spans="1:114" ht="13.5">
      <c r="A99" s="53" t="s">
        <v>131</v>
      </c>
      <c r="B99" s="53" t="s">
        <v>220</v>
      </c>
      <c r="C99" s="56">
        <v>46</v>
      </c>
      <c r="D99" s="54">
        <v>2120</v>
      </c>
      <c r="E99" s="54">
        <v>2400</v>
      </c>
      <c r="F99" s="55">
        <v>5</v>
      </c>
      <c r="G99" s="55">
        <v>40</v>
      </c>
      <c r="H99" s="55">
        <v>53</v>
      </c>
      <c r="I99" s="55">
        <v>62</v>
      </c>
      <c r="J99" s="55">
        <v>67</v>
      </c>
      <c r="K99" s="56">
        <v>75</v>
      </c>
      <c r="L99" s="56">
        <v>90</v>
      </c>
      <c r="M99" s="55">
        <v>90</v>
      </c>
      <c r="N99" s="55">
        <v>111</v>
      </c>
      <c r="O99" s="55">
        <v>103</v>
      </c>
      <c r="P99" s="55">
        <v>100</v>
      </c>
      <c r="Q99" s="55">
        <v>92</v>
      </c>
      <c r="R99" s="55">
        <v>74</v>
      </c>
      <c r="S99" s="55">
        <v>58</v>
      </c>
      <c r="T99" s="55">
        <v>40</v>
      </c>
      <c r="U99" s="55">
        <v>20</v>
      </c>
      <c r="V99" s="55">
        <v>6</v>
      </c>
      <c r="W99" s="55">
        <v>0</v>
      </c>
      <c r="X99" s="55">
        <v>0</v>
      </c>
      <c r="Y99" s="55">
        <v>0</v>
      </c>
      <c r="Z99" s="53" t="s">
        <v>131</v>
      </c>
      <c r="AA99" s="40"/>
      <c r="AB99" s="40">
        <f aca="true" t="shared" si="305" ref="AB99:AB118">$D99*F99</f>
        <v>10600</v>
      </c>
      <c r="AC99" s="40">
        <f aca="true" t="shared" si="306" ref="AC99:AC118">$D99*G99</f>
        <v>84800</v>
      </c>
      <c r="AD99" s="40">
        <f aca="true" t="shared" si="307" ref="AD99:AD118">$D99*H99</f>
        <v>112360</v>
      </c>
      <c r="AE99" s="40">
        <f aca="true" t="shared" si="308" ref="AE99:AE118">$D99*I99</f>
        <v>131440</v>
      </c>
      <c r="AF99" s="40">
        <f aca="true" t="shared" si="309" ref="AF99:AF118">$D99*J99</f>
        <v>142040</v>
      </c>
      <c r="AG99" s="40">
        <f aca="true" t="shared" si="310" ref="AG99:AG118">$D99*K99</f>
        <v>159000</v>
      </c>
      <c r="AH99" s="40">
        <f aca="true" t="shared" si="311" ref="AH99:AH118">$D99*L99</f>
        <v>190800</v>
      </c>
      <c r="AI99" s="40">
        <f aca="true" t="shared" si="312" ref="AI99:AI118">$D99*M99</f>
        <v>190800</v>
      </c>
      <c r="AJ99" s="40">
        <f aca="true" t="shared" si="313" ref="AJ99:AJ118">$D99*N99</f>
        <v>235320</v>
      </c>
      <c r="AK99" s="40">
        <f aca="true" t="shared" si="314" ref="AK99:AK118">$D99*O99</f>
        <v>218360</v>
      </c>
      <c r="AL99" s="40">
        <f aca="true" t="shared" si="315" ref="AL99:AL118">$D99*P99</f>
        <v>212000</v>
      </c>
      <c r="AM99" s="40">
        <f aca="true" t="shared" si="316" ref="AM99:AM118">$D99*Q99</f>
        <v>195040</v>
      </c>
      <c r="AN99" s="40">
        <f aca="true" t="shared" si="317" ref="AN99:AN118">$D99*R99</f>
        <v>156880</v>
      </c>
      <c r="AO99" s="40">
        <f aca="true" t="shared" si="318" ref="AO99:AO118">$D99*S99</f>
        <v>122960</v>
      </c>
      <c r="AP99" s="40">
        <f aca="true" t="shared" si="319" ref="AP99:AP118">$D99*T99</f>
        <v>84800</v>
      </c>
      <c r="AQ99" s="40">
        <f aca="true" t="shared" si="320" ref="AQ99:AQ118">$D99*U99</f>
        <v>42400</v>
      </c>
      <c r="AR99" s="40">
        <f aca="true" t="shared" si="321" ref="AR99:AR118">$D99*V99</f>
        <v>12720</v>
      </c>
      <c r="AS99" s="40">
        <f aca="true" t="shared" si="322" ref="AS99:AS118">$D99*W99</f>
        <v>0</v>
      </c>
      <c r="AT99" s="40">
        <f aca="true" t="shared" si="323" ref="AT99:AT118">$D99*X99</f>
        <v>0</v>
      </c>
      <c r="AU99" s="40">
        <f aca="true" t="shared" si="324" ref="AU99:AU118">$D99*Y99</f>
        <v>0</v>
      </c>
      <c r="AV99" s="39"/>
      <c r="AW99" s="41"/>
      <c r="AX99" s="41">
        <f aca="true" t="shared" si="325" ref="AX99:AX118">$E99*F99</f>
        <v>12000</v>
      </c>
      <c r="AY99" s="41">
        <f aca="true" t="shared" si="326" ref="AY99:AY118">$E99*G99</f>
        <v>96000</v>
      </c>
      <c r="AZ99" s="41">
        <f aca="true" t="shared" si="327" ref="AZ99:AZ118">$E99*H99</f>
        <v>127200</v>
      </c>
      <c r="BA99" s="41">
        <f aca="true" t="shared" si="328" ref="BA99:BA118">$E99*I99</f>
        <v>148800</v>
      </c>
      <c r="BB99" s="41">
        <f aca="true" t="shared" si="329" ref="BB99:BB118">$E99*J99</f>
        <v>160800</v>
      </c>
      <c r="BC99" s="41">
        <f aca="true" t="shared" si="330" ref="BC99:BC118">$E99*K99</f>
        <v>180000</v>
      </c>
      <c r="BD99" s="41">
        <f aca="true" t="shared" si="331" ref="BD99:BD118">$E99*L99</f>
        <v>216000</v>
      </c>
      <c r="BE99" s="41">
        <f aca="true" t="shared" si="332" ref="BE99:BE118">$E99*M99</f>
        <v>216000</v>
      </c>
      <c r="BF99" s="41">
        <f aca="true" t="shared" si="333" ref="BF99:BF118">$E99*N99</f>
        <v>266400</v>
      </c>
      <c r="BG99" s="41">
        <f aca="true" t="shared" si="334" ref="BG99:BG118">$E99*O99</f>
        <v>247200</v>
      </c>
      <c r="BH99" s="41">
        <f aca="true" t="shared" si="335" ref="BH99:BH118">$E99*P99</f>
        <v>240000</v>
      </c>
      <c r="BI99" s="41">
        <f aca="true" t="shared" si="336" ref="BI99:BI118">$E99*Q99</f>
        <v>220800</v>
      </c>
      <c r="BJ99" s="41">
        <f aca="true" t="shared" si="337" ref="BJ99:BJ118">$E99*R99</f>
        <v>177600</v>
      </c>
      <c r="BK99" s="41">
        <f aca="true" t="shared" si="338" ref="BK99:BK118">$E99*S99</f>
        <v>139200</v>
      </c>
      <c r="BL99" s="41">
        <f aca="true" t="shared" si="339" ref="BL99:BL118">$E99*T99</f>
        <v>96000</v>
      </c>
      <c r="BM99" s="41">
        <f aca="true" t="shared" si="340" ref="BM99:BM118">$E99*U99</f>
        <v>48000</v>
      </c>
      <c r="BN99" s="41">
        <f aca="true" t="shared" si="341" ref="BN99:BN118">$E99*V99</f>
        <v>14400</v>
      </c>
      <c r="BO99" s="41">
        <f aca="true" t="shared" si="342" ref="BO99:BO118">$E99*W99</f>
        <v>0</v>
      </c>
      <c r="BP99" s="41">
        <f aca="true" t="shared" si="343" ref="BP99:BP118">$E99*X99</f>
        <v>0</v>
      </c>
      <c r="BQ99" s="41">
        <f aca="true" t="shared" si="344" ref="BQ99:BQ118">$E99*Y99</f>
        <v>0</v>
      </c>
      <c r="BR99" s="46"/>
      <c r="BS99" s="33"/>
      <c r="BT99" s="42">
        <f aca="true" t="shared" si="345" ref="BT99:BT118">$C99*AB99</f>
        <v>487600</v>
      </c>
      <c r="BU99" s="42">
        <f aca="true" t="shared" si="346" ref="BU99:BU118">$C99*AC99</f>
        <v>3900800</v>
      </c>
      <c r="BV99" s="42">
        <f aca="true" t="shared" si="347" ref="BV99:BV118">$C99*AD99</f>
        <v>5168560</v>
      </c>
      <c r="BW99" s="42">
        <f aca="true" t="shared" si="348" ref="BW99:BW118">$C99*AE99</f>
        <v>6046240</v>
      </c>
      <c r="BX99" s="42">
        <f aca="true" t="shared" si="349" ref="BX99:BX118">$C99*AF99</f>
        <v>6533840</v>
      </c>
      <c r="BY99" s="42">
        <f aca="true" t="shared" si="350" ref="BY99:BY118">$C99*AG99</f>
        <v>7314000</v>
      </c>
      <c r="BZ99" s="42">
        <f aca="true" t="shared" si="351" ref="BZ99:BZ118">$C99*AH99</f>
        <v>8776800</v>
      </c>
      <c r="CA99" s="42">
        <f aca="true" t="shared" si="352" ref="CA99:CA118">$C99*AI99</f>
        <v>8776800</v>
      </c>
      <c r="CB99" s="42">
        <f aca="true" t="shared" si="353" ref="CB99:CB118">$C99*AJ99</f>
        <v>10824720</v>
      </c>
      <c r="CC99" s="42">
        <f aca="true" t="shared" si="354" ref="CC99:CC118">$C99*AK99</f>
        <v>10044560</v>
      </c>
      <c r="CD99" s="42">
        <f aca="true" t="shared" si="355" ref="CD99:CD118">$C99*AL99</f>
        <v>9752000</v>
      </c>
      <c r="CE99" s="42">
        <f aca="true" t="shared" si="356" ref="CE99:CE118">$C99*AM99</f>
        <v>8971840</v>
      </c>
      <c r="CF99" s="42">
        <f aca="true" t="shared" si="357" ref="CF99:CF118">$C99*AN99</f>
        <v>7216480</v>
      </c>
      <c r="CG99" s="42">
        <f aca="true" t="shared" si="358" ref="CG99:CG118">$C99*AO99</f>
        <v>5656160</v>
      </c>
      <c r="CH99" s="42">
        <f aca="true" t="shared" si="359" ref="CH99:CH118">$C99*AP99</f>
        <v>3900800</v>
      </c>
      <c r="CI99" s="42">
        <f aca="true" t="shared" si="360" ref="CI99:CI118">$C99*AQ99</f>
        <v>1950400</v>
      </c>
      <c r="CJ99" s="42">
        <f aca="true" t="shared" si="361" ref="CJ99:CJ118">$C99*AR99</f>
        <v>585120</v>
      </c>
      <c r="CK99" s="42">
        <f aca="true" t="shared" si="362" ref="CK99:CK118">$C99*AS99</f>
        <v>0</v>
      </c>
      <c r="CL99" s="42">
        <f aca="true" t="shared" si="363" ref="CL99:CL118">$C99*AT99</f>
        <v>0</v>
      </c>
      <c r="CM99" s="42">
        <f aca="true" t="shared" si="364" ref="CM99:CM118">$C99*AU99</f>
        <v>0</v>
      </c>
      <c r="CN99" s="46"/>
      <c r="CO99" s="46"/>
      <c r="CP99" s="44">
        <f aca="true" t="shared" si="365" ref="CP99:CP118">$C99*AX99</f>
        <v>552000</v>
      </c>
      <c r="CQ99" s="44">
        <f aca="true" t="shared" si="366" ref="CQ99:CQ118">$C99*AY99</f>
        <v>4416000</v>
      </c>
      <c r="CR99" s="44">
        <f aca="true" t="shared" si="367" ref="CR99:CR118">$C99*AZ99</f>
        <v>5851200</v>
      </c>
      <c r="CS99" s="44">
        <f aca="true" t="shared" si="368" ref="CS99:CS118">$C99*BA99</f>
        <v>6844800</v>
      </c>
      <c r="CT99" s="44">
        <f aca="true" t="shared" si="369" ref="CT99:CT118">$C99*BB99</f>
        <v>7396800</v>
      </c>
      <c r="CU99" s="44">
        <f aca="true" t="shared" si="370" ref="CU99:CU118">$C99*BC99</f>
        <v>8280000</v>
      </c>
      <c r="CV99" s="44">
        <f aca="true" t="shared" si="371" ref="CV99:CV118">$C99*BD99</f>
        <v>9936000</v>
      </c>
      <c r="CW99" s="44">
        <f aca="true" t="shared" si="372" ref="CW99:CW118">$C99*BE99</f>
        <v>9936000</v>
      </c>
      <c r="CX99" s="44">
        <f aca="true" t="shared" si="373" ref="CX99:CX118">$C99*BF99</f>
        <v>12254400</v>
      </c>
      <c r="CY99" s="44">
        <f aca="true" t="shared" si="374" ref="CY99:CY118">$C99*BG99</f>
        <v>11371200</v>
      </c>
      <c r="CZ99" s="44">
        <f aca="true" t="shared" si="375" ref="CZ99:CZ118">$C99*BH99</f>
        <v>11040000</v>
      </c>
      <c r="DA99" s="44">
        <f aca="true" t="shared" si="376" ref="DA99:DA118">$C99*BI99</f>
        <v>10156800</v>
      </c>
      <c r="DB99" s="44">
        <f aca="true" t="shared" si="377" ref="DB99:DB118">$C99*BJ99</f>
        <v>8169600</v>
      </c>
      <c r="DC99" s="44">
        <f aca="true" t="shared" si="378" ref="DC99:DC118">$C99*BK99</f>
        <v>6403200</v>
      </c>
      <c r="DD99" s="44">
        <f aca="true" t="shared" si="379" ref="DD99:DD118">$C99*BL99</f>
        <v>4416000</v>
      </c>
      <c r="DE99" s="44">
        <f aca="true" t="shared" si="380" ref="DE99:DE118">$C99*BM99</f>
        <v>2208000</v>
      </c>
      <c r="DF99" s="44">
        <f aca="true" t="shared" si="381" ref="DF99:DF118">$C99*BN99</f>
        <v>662400</v>
      </c>
      <c r="DG99" s="44">
        <f aca="true" t="shared" si="382" ref="DG99:DG118">$C99*BO99</f>
        <v>0</v>
      </c>
      <c r="DH99" s="44">
        <f aca="true" t="shared" si="383" ref="DH99:DH118">$C99*BP99</f>
        <v>0</v>
      </c>
      <c r="DI99" s="44">
        <f aca="true" t="shared" si="384" ref="DI99:DI118">$C99*BQ99</f>
        <v>0</v>
      </c>
      <c r="DJ99" s="47"/>
    </row>
    <row r="100" spans="1:114" ht="13.5">
      <c r="A100" s="53" t="s">
        <v>208</v>
      </c>
      <c r="B100" s="53" t="s">
        <v>220</v>
      </c>
      <c r="C100" s="56">
        <v>68</v>
      </c>
      <c r="D100" s="54">
        <v>2174</v>
      </c>
      <c r="E100" s="54">
        <v>2269</v>
      </c>
      <c r="F100" s="55">
        <v>22</v>
      </c>
      <c r="G100" s="55">
        <v>47</v>
      </c>
      <c r="H100" s="55">
        <v>49</v>
      </c>
      <c r="I100" s="55">
        <v>47</v>
      </c>
      <c r="J100" s="55">
        <v>52</v>
      </c>
      <c r="K100" s="56">
        <v>52</v>
      </c>
      <c r="L100" s="56">
        <v>47</v>
      </c>
      <c r="M100" s="55">
        <v>48</v>
      </c>
      <c r="N100" s="55">
        <v>38</v>
      </c>
      <c r="O100" s="55">
        <v>25</v>
      </c>
      <c r="P100" s="55">
        <v>10</v>
      </c>
      <c r="Q100" s="55">
        <v>7</v>
      </c>
      <c r="R100" s="55">
        <v>0</v>
      </c>
      <c r="S100" s="55">
        <v>0</v>
      </c>
      <c r="T100" s="55">
        <v>0</v>
      </c>
      <c r="U100" s="55">
        <v>0</v>
      </c>
      <c r="V100" s="55">
        <v>0</v>
      </c>
      <c r="W100" s="55">
        <v>0</v>
      </c>
      <c r="X100" s="55">
        <v>0</v>
      </c>
      <c r="Y100" s="55">
        <v>0</v>
      </c>
      <c r="Z100" s="53" t="s">
        <v>208</v>
      </c>
      <c r="AA100" s="40"/>
      <c r="AB100" s="40">
        <f t="shared" si="305"/>
        <v>47828</v>
      </c>
      <c r="AC100" s="40">
        <f t="shared" si="306"/>
        <v>102178</v>
      </c>
      <c r="AD100" s="40">
        <f t="shared" si="307"/>
        <v>106526</v>
      </c>
      <c r="AE100" s="40">
        <f t="shared" si="308"/>
        <v>102178</v>
      </c>
      <c r="AF100" s="40">
        <f t="shared" si="309"/>
        <v>113048</v>
      </c>
      <c r="AG100" s="40">
        <f t="shared" si="310"/>
        <v>113048</v>
      </c>
      <c r="AH100" s="40">
        <f t="shared" si="311"/>
        <v>102178</v>
      </c>
      <c r="AI100" s="40">
        <f t="shared" si="312"/>
        <v>104352</v>
      </c>
      <c r="AJ100" s="40">
        <f t="shared" si="313"/>
        <v>82612</v>
      </c>
      <c r="AK100" s="40">
        <f t="shared" si="314"/>
        <v>54350</v>
      </c>
      <c r="AL100" s="40">
        <f t="shared" si="315"/>
        <v>21740</v>
      </c>
      <c r="AM100" s="40">
        <f t="shared" si="316"/>
        <v>15218</v>
      </c>
      <c r="AN100" s="40">
        <f t="shared" si="317"/>
        <v>0</v>
      </c>
      <c r="AO100" s="40">
        <f t="shared" si="318"/>
        <v>0</v>
      </c>
      <c r="AP100" s="40">
        <f t="shared" si="319"/>
        <v>0</v>
      </c>
      <c r="AQ100" s="40">
        <f t="shared" si="320"/>
        <v>0</v>
      </c>
      <c r="AR100" s="40">
        <f t="shared" si="321"/>
        <v>0</v>
      </c>
      <c r="AS100" s="40">
        <f t="shared" si="322"/>
        <v>0</v>
      </c>
      <c r="AT100" s="40">
        <f t="shared" si="323"/>
        <v>0</v>
      </c>
      <c r="AU100" s="40">
        <f t="shared" si="324"/>
        <v>0</v>
      </c>
      <c r="AV100" s="39"/>
      <c r="AW100" s="41"/>
      <c r="AX100" s="41">
        <f t="shared" si="325"/>
        <v>49918</v>
      </c>
      <c r="AY100" s="41">
        <f t="shared" si="326"/>
        <v>106643</v>
      </c>
      <c r="AZ100" s="41">
        <f t="shared" si="327"/>
        <v>111181</v>
      </c>
      <c r="BA100" s="41">
        <f t="shared" si="328"/>
        <v>106643</v>
      </c>
      <c r="BB100" s="41">
        <f t="shared" si="329"/>
        <v>117988</v>
      </c>
      <c r="BC100" s="41">
        <f t="shared" si="330"/>
        <v>117988</v>
      </c>
      <c r="BD100" s="41">
        <f t="shared" si="331"/>
        <v>106643</v>
      </c>
      <c r="BE100" s="41">
        <f t="shared" si="332"/>
        <v>108912</v>
      </c>
      <c r="BF100" s="41">
        <f t="shared" si="333"/>
        <v>86222</v>
      </c>
      <c r="BG100" s="41">
        <f t="shared" si="334"/>
        <v>56725</v>
      </c>
      <c r="BH100" s="41">
        <f t="shared" si="335"/>
        <v>22690</v>
      </c>
      <c r="BI100" s="41">
        <f t="shared" si="336"/>
        <v>15883</v>
      </c>
      <c r="BJ100" s="41">
        <f t="shared" si="337"/>
        <v>0</v>
      </c>
      <c r="BK100" s="41">
        <f t="shared" si="338"/>
        <v>0</v>
      </c>
      <c r="BL100" s="41">
        <f t="shared" si="339"/>
        <v>0</v>
      </c>
      <c r="BM100" s="41">
        <f t="shared" si="340"/>
        <v>0</v>
      </c>
      <c r="BN100" s="41">
        <f t="shared" si="341"/>
        <v>0</v>
      </c>
      <c r="BO100" s="41">
        <f t="shared" si="342"/>
        <v>0</v>
      </c>
      <c r="BP100" s="41">
        <f t="shared" si="343"/>
        <v>0</v>
      </c>
      <c r="BQ100" s="41">
        <f t="shared" si="344"/>
        <v>0</v>
      </c>
      <c r="BR100" s="46"/>
      <c r="BS100" s="33"/>
      <c r="BT100" s="42">
        <f t="shared" si="345"/>
        <v>3252304</v>
      </c>
      <c r="BU100" s="42">
        <f t="shared" si="346"/>
        <v>6948104</v>
      </c>
      <c r="BV100" s="42">
        <f t="shared" si="347"/>
        <v>7243768</v>
      </c>
      <c r="BW100" s="42">
        <f t="shared" si="348"/>
        <v>6948104</v>
      </c>
      <c r="BX100" s="42">
        <f t="shared" si="349"/>
        <v>7687264</v>
      </c>
      <c r="BY100" s="42">
        <f t="shared" si="350"/>
        <v>7687264</v>
      </c>
      <c r="BZ100" s="42">
        <f t="shared" si="351"/>
        <v>6948104</v>
      </c>
      <c r="CA100" s="42">
        <f t="shared" si="352"/>
        <v>7095936</v>
      </c>
      <c r="CB100" s="42">
        <f t="shared" si="353"/>
        <v>5617616</v>
      </c>
      <c r="CC100" s="42">
        <f t="shared" si="354"/>
        <v>3695800</v>
      </c>
      <c r="CD100" s="42">
        <f t="shared" si="355"/>
        <v>1478320</v>
      </c>
      <c r="CE100" s="42">
        <f t="shared" si="356"/>
        <v>1034824</v>
      </c>
      <c r="CF100" s="42">
        <f t="shared" si="357"/>
        <v>0</v>
      </c>
      <c r="CG100" s="42">
        <f t="shared" si="358"/>
        <v>0</v>
      </c>
      <c r="CH100" s="42">
        <f t="shared" si="359"/>
        <v>0</v>
      </c>
      <c r="CI100" s="42">
        <f t="shared" si="360"/>
        <v>0</v>
      </c>
      <c r="CJ100" s="42">
        <f t="shared" si="361"/>
        <v>0</v>
      </c>
      <c r="CK100" s="42">
        <f t="shared" si="362"/>
        <v>0</v>
      </c>
      <c r="CL100" s="42">
        <f t="shared" si="363"/>
        <v>0</v>
      </c>
      <c r="CM100" s="42">
        <f t="shared" si="364"/>
        <v>0</v>
      </c>
      <c r="CN100" s="46"/>
      <c r="CO100" s="46"/>
      <c r="CP100" s="44">
        <f t="shared" si="365"/>
        <v>3394424</v>
      </c>
      <c r="CQ100" s="44">
        <f t="shared" si="366"/>
        <v>7251724</v>
      </c>
      <c r="CR100" s="44">
        <f t="shared" si="367"/>
        <v>7560308</v>
      </c>
      <c r="CS100" s="44">
        <f t="shared" si="368"/>
        <v>7251724</v>
      </c>
      <c r="CT100" s="44">
        <f t="shared" si="369"/>
        <v>8023184</v>
      </c>
      <c r="CU100" s="44">
        <f t="shared" si="370"/>
        <v>8023184</v>
      </c>
      <c r="CV100" s="44">
        <f t="shared" si="371"/>
        <v>7251724</v>
      </c>
      <c r="CW100" s="44">
        <f t="shared" si="372"/>
        <v>7406016</v>
      </c>
      <c r="CX100" s="44">
        <f t="shared" si="373"/>
        <v>5863096</v>
      </c>
      <c r="CY100" s="44">
        <f t="shared" si="374"/>
        <v>3857300</v>
      </c>
      <c r="CZ100" s="44">
        <f t="shared" si="375"/>
        <v>1542920</v>
      </c>
      <c r="DA100" s="44">
        <f t="shared" si="376"/>
        <v>1080044</v>
      </c>
      <c r="DB100" s="44">
        <f t="shared" si="377"/>
        <v>0</v>
      </c>
      <c r="DC100" s="44">
        <f t="shared" si="378"/>
        <v>0</v>
      </c>
      <c r="DD100" s="44">
        <f t="shared" si="379"/>
        <v>0</v>
      </c>
      <c r="DE100" s="44">
        <f t="shared" si="380"/>
        <v>0</v>
      </c>
      <c r="DF100" s="44">
        <f t="shared" si="381"/>
        <v>0</v>
      </c>
      <c r="DG100" s="44">
        <f t="shared" si="382"/>
        <v>0</v>
      </c>
      <c r="DH100" s="44">
        <f t="shared" si="383"/>
        <v>0</v>
      </c>
      <c r="DI100" s="44">
        <f t="shared" si="384"/>
        <v>0</v>
      </c>
      <c r="DJ100" s="47"/>
    </row>
    <row r="101" spans="1:114" ht="13.5">
      <c r="A101" s="53" t="s">
        <v>132</v>
      </c>
      <c r="B101" s="53" t="s">
        <v>220</v>
      </c>
      <c r="C101" s="56">
        <v>64</v>
      </c>
      <c r="D101" s="53">
        <v>2033</v>
      </c>
      <c r="E101" s="53">
        <v>2338</v>
      </c>
      <c r="F101" s="55">
        <v>0</v>
      </c>
      <c r="G101" s="55">
        <v>0</v>
      </c>
      <c r="H101" s="55">
        <v>0</v>
      </c>
      <c r="I101" s="55">
        <v>0</v>
      </c>
      <c r="J101" s="55">
        <v>0</v>
      </c>
      <c r="K101" s="56">
        <v>0</v>
      </c>
      <c r="L101" s="56">
        <v>0</v>
      </c>
      <c r="M101" s="55">
        <v>0</v>
      </c>
      <c r="N101" s="55">
        <v>0</v>
      </c>
      <c r="O101" s="55">
        <v>0</v>
      </c>
      <c r="P101" s="55">
        <v>0</v>
      </c>
      <c r="Q101" s="55">
        <v>0</v>
      </c>
      <c r="R101" s="55">
        <v>1</v>
      </c>
      <c r="S101" s="55">
        <v>1</v>
      </c>
      <c r="T101" s="55">
        <v>1</v>
      </c>
      <c r="U101" s="55">
        <v>2</v>
      </c>
      <c r="V101" s="55">
        <v>8</v>
      </c>
      <c r="W101" s="55">
        <v>12</v>
      </c>
      <c r="X101" s="55">
        <v>12</v>
      </c>
      <c r="Y101" s="55">
        <v>13</v>
      </c>
      <c r="Z101" s="53" t="s">
        <v>132</v>
      </c>
      <c r="AA101" s="40"/>
      <c r="AB101" s="40">
        <f t="shared" si="305"/>
        <v>0</v>
      </c>
      <c r="AC101" s="40">
        <f t="shared" si="306"/>
        <v>0</v>
      </c>
      <c r="AD101" s="40">
        <f t="shared" si="307"/>
        <v>0</v>
      </c>
      <c r="AE101" s="40">
        <f t="shared" si="308"/>
        <v>0</v>
      </c>
      <c r="AF101" s="40">
        <f t="shared" si="309"/>
        <v>0</v>
      </c>
      <c r="AG101" s="40">
        <f t="shared" si="310"/>
        <v>0</v>
      </c>
      <c r="AH101" s="40">
        <f t="shared" si="311"/>
        <v>0</v>
      </c>
      <c r="AI101" s="40">
        <f t="shared" si="312"/>
        <v>0</v>
      </c>
      <c r="AJ101" s="40">
        <f t="shared" si="313"/>
        <v>0</v>
      </c>
      <c r="AK101" s="40">
        <f t="shared" si="314"/>
        <v>0</v>
      </c>
      <c r="AL101" s="40">
        <f t="shared" si="315"/>
        <v>0</v>
      </c>
      <c r="AM101" s="40">
        <f t="shared" si="316"/>
        <v>0</v>
      </c>
      <c r="AN101" s="40">
        <f t="shared" si="317"/>
        <v>2033</v>
      </c>
      <c r="AO101" s="40">
        <f t="shared" si="318"/>
        <v>2033</v>
      </c>
      <c r="AP101" s="40">
        <f t="shared" si="319"/>
        <v>2033</v>
      </c>
      <c r="AQ101" s="40">
        <f t="shared" si="320"/>
        <v>4066</v>
      </c>
      <c r="AR101" s="40">
        <f t="shared" si="321"/>
        <v>16264</v>
      </c>
      <c r="AS101" s="40">
        <f t="shared" si="322"/>
        <v>24396</v>
      </c>
      <c r="AT101" s="40">
        <f t="shared" si="323"/>
        <v>24396</v>
      </c>
      <c r="AU101" s="40">
        <f t="shared" si="324"/>
        <v>26429</v>
      </c>
      <c r="AV101" s="39"/>
      <c r="AW101" s="41"/>
      <c r="AX101" s="41">
        <f t="shared" si="325"/>
        <v>0</v>
      </c>
      <c r="AY101" s="41">
        <f t="shared" si="326"/>
        <v>0</v>
      </c>
      <c r="AZ101" s="41">
        <f t="shared" si="327"/>
        <v>0</v>
      </c>
      <c r="BA101" s="41">
        <f t="shared" si="328"/>
        <v>0</v>
      </c>
      <c r="BB101" s="41">
        <f t="shared" si="329"/>
        <v>0</v>
      </c>
      <c r="BC101" s="41">
        <f t="shared" si="330"/>
        <v>0</v>
      </c>
      <c r="BD101" s="41">
        <f t="shared" si="331"/>
        <v>0</v>
      </c>
      <c r="BE101" s="41">
        <f t="shared" si="332"/>
        <v>0</v>
      </c>
      <c r="BF101" s="41">
        <f t="shared" si="333"/>
        <v>0</v>
      </c>
      <c r="BG101" s="41">
        <f t="shared" si="334"/>
        <v>0</v>
      </c>
      <c r="BH101" s="41">
        <f t="shared" si="335"/>
        <v>0</v>
      </c>
      <c r="BI101" s="41">
        <f t="shared" si="336"/>
        <v>0</v>
      </c>
      <c r="BJ101" s="41">
        <f t="shared" si="337"/>
        <v>2338</v>
      </c>
      <c r="BK101" s="41">
        <f t="shared" si="338"/>
        <v>2338</v>
      </c>
      <c r="BL101" s="41">
        <f t="shared" si="339"/>
        <v>2338</v>
      </c>
      <c r="BM101" s="41">
        <f t="shared" si="340"/>
        <v>4676</v>
      </c>
      <c r="BN101" s="41">
        <f t="shared" si="341"/>
        <v>18704</v>
      </c>
      <c r="BO101" s="41">
        <f t="shared" si="342"/>
        <v>28056</v>
      </c>
      <c r="BP101" s="41">
        <f t="shared" si="343"/>
        <v>28056</v>
      </c>
      <c r="BQ101" s="41">
        <f t="shared" si="344"/>
        <v>30394</v>
      </c>
      <c r="BR101" s="46"/>
      <c r="BS101" s="33"/>
      <c r="BT101" s="42">
        <f t="shared" si="345"/>
        <v>0</v>
      </c>
      <c r="BU101" s="42">
        <f t="shared" si="346"/>
        <v>0</v>
      </c>
      <c r="BV101" s="42">
        <f t="shared" si="347"/>
        <v>0</v>
      </c>
      <c r="BW101" s="42">
        <f t="shared" si="348"/>
        <v>0</v>
      </c>
      <c r="BX101" s="42">
        <f t="shared" si="349"/>
        <v>0</v>
      </c>
      <c r="BY101" s="42">
        <f t="shared" si="350"/>
        <v>0</v>
      </c>
      <c r="BZ101" s="42">
        <f t="shared" si="351"/>
        <v>0</v>
      </c>
      <c r="CA101" s="42">
        <f t="shared" si="352"/>
        <v>0</v>
      </c>
      <c r="CB101" s="42">
        <f t="shared" si="353"/>
        <v>0</v>
      </c>
      <c r="CC101" s="42">
        <f t="shared" si="354"/>
        <v>0</v>
      </c>
      <c r="CD101" s="42">
        <f t="shared" si="355"/>
        <v>0</v>
      </c>
      <c r="CE101" s="42">
        <f t="shared" si="356"/>
        <v>0</v>
      </c>
      <c r="CF101" s="42">
        <f t="shared" si="357"/>
        <v>130112</v>
      </c>
      <c r="CG101" s="42">
        <f t="shared" si="358"/>
        <v>130112</v>
      </c>
      <c r="CH101" s="42">
        <f t="shared" si="359"/>
        <v>130112</v>
      </c>
      <c r="CI101" s="42">
        <f t="shared" si="360"/>
        <v>260224</v>
      </c>
      <c r="CJ101" s="42">
        <f t="shared" si="361"/>
        <v>1040896</v>
      </c>
      <c r="CK101" s="42">
        <f t="shared" si="362"/>
        <v>1561344</v>
      </c>
      <c r="CL101" s="42">
        <f t="shared" si="363"/>
        <v>1561344</v>
      </c>
      <c r="CM101" s="42">
        <f t="shared" si="364"/>
        <v>1691456</v>
      </c>
      <c r="CN101" s="46"/>
      <c r="CO101" s="46"/>
      <c r="CP101" s="44">
        <f t="shared" si="365"/>
        <v>0</v>
      </c>
      <c r="CQ101" s="44">
        <f t="shared" si="366"/>
        <v>0</v>
      </c>
      <c r="CR101" s="44">
        <f t="shared" si="367"/>
        <v>0</v>
      </c>
      <c r="CS101" s="44">
        <f t="shared" si="368"/>
        <v>0</v>
      </c>
      <c r="CT101" s="44">
        <f t="shared" si="369"/>
        <v>0</v>
      </c>
      <c r="CU101" s="44">
        <f t="shared" si="370"/>
        <v>0</v>
      </c>
      <c r="CV101" s="44">
        <f t="shared" si="371"/>
        <v>0</v>
      </c>
      <c r="CW101" s="44">
        <f t="shared" si="372"/>
        <v>0</v>
      </c>
      <c r="CX101" s="44">
        <f t="shared" si="373"/>
        <v>0</v>
      </c>
      <c r="CY101" s="44">
        <f t="shared" si="374"/>
        <v>0</v>
      </c>
      <c r="CZ101" s="44">
        <f t="shared" si="375"/>
        <v>0</v>
      </c>
      <c r="DA101" s="44">
        <f t="shared" si="376"/>
        <v>0</v>
      </c>
      <c r="DB101" s="44">
        <f t="shared" si="377"/>
        <v>149632</v>
      </c>
      <c r="DC101" s="44">
        <f t="shared" si="378"/>
        <v>149632</v>
      </c>
      <c r="DD101" s="44">
        <f t="shared" si="379"/>
        <v>149632</v>
      </c>
      <c r="DE101" s="44">
        <f t="shared" si="380"/>
        <v>299264</v>
      </c>
      <c r="DF101" s="44">
        <f t="shared" si="381"/>
        <v>1197056</v>
      </c>
      <c r="DG101" s="44">
        <f t="shared" si="382"/>
        <v>1795584</v>
      </c>
      <c r="DH101" s="44">
        <f t="shared" si="383"/>
        <v>1795584</v>
      </c>
      <c r="DI101" s="44">
        <f t="shared" si="384"/>
        <v>1945216</v>
      </c>
      <c r="DJ101" s="47"/>
    </row>
    <row r="102" spans="1:114" ht="13.5">
      <c r="A102" s="53" t="s">
        <v>133</v>
      </c>
      <c r="B102" s="53" t="s">
        <v>220</v>
      </c>
      <c r="C102" s="56">
        <v>49</v>
      </c>
      <c r="D102" s="53">
        <v>2033</v>
      </c>
      <c r="E102" s="53">
        <v>2338</v>
      </c>
      <c r="F102" s="55">
        <v>2</v>
      </c>
      <c r="G102" s="55">
        <v>0</v>
      </c>
      <c r="H102" s="55">
        <v>0</v>
      </c>
      <c r="I102" s="55">
        <v>0</v>
      </c>
      <c r="J102" s="55">
        <v>0</v>
      </c>
      <c r="K102" s="56">
        <v>0</v>
      </c>
      <c r="L102" s="56">
        <v>0</v>
      </c>
      <c r="M102" s="55">
        <v>0</v>
      </c>
      <c r="N102" s="55">
        <v>0</v>
      </c>
      <c r="O102" s="55">
        <v>0</v>
      </c>
      <c r="P102" s="55">
        <v>0</v>
      </c>
      <c r="Q102" s="55">
        <v>0</v>
      </c>
      <c r="R102" s="55">
        <v>0</v>
      </c>
      <c r="S102" s="55">
        <v>0</v>
      </c>
      <c r="T102" s="55">
        <v>0</v>
      </c>
      <c r="U102" s="55">
        <v>0</v>
      </c>
      <c r="V102" s="55">
        <v>0</v>
      </c>
      <c r="W102" s="55">
        <v>0</v>
      </c>
      <c r="X102" s="55">
        <v>2</v>
      </c>
      <c r="Y102" s="55">
        <v>5</v>
      </c>
      <c r="Z102" s="53" t="s">
        <v>133</v>
      </c>
      <c r="AA102" s="40"/>
      <c r="AB102" s="40">
        <f t="shared" si="305"/>
        <v>4066</v>
      </c>
      <c r="AC102" s="40">
        <f t="shared" si="306"/>
        <v>0</v>
      </c>
      <c r="AD102" s="40">
        <f t="shared" si="307"/>
        <v>0</v>
      </c>
      <c r="AE102" s="40">
        <f t="shared" si="308"/>
        <v>0</v>
      </c>
      <c r="AF102" s="40">
        <f t="shared" si="309"/>
        <v>0</v>
      </c>
      <c r="AG102" s="40">
        <f t="shared" si="310"/>
        <v>0</v>
      </c>
      <c r="AH102" s="40">
        <f t="shared" si="311"/>
        <v>0</v>
      </c>
      <c r="AI102" s="40">
        <f t="shared" si="312"/>
        <v>0</v>
      </c>
      <c r="AJ102" s="40">
        <f t="shared" si="313"/>
        <v>0</v>
      </c>
      <c r="AK102" s="40">
        <f t="shared" si="314"/>
        <v>0</v>
      </c>
      <c r="AL102" s="40">
        <f t="shared" si="315"/>
        <v>0</v>
      </c>
      <c r="AM102" s="40">
        <f t="shared" si="316"/>
        <v>0</v>
      </c>
      <c r="AN102" s="40">
        <f t="shared" si="317"/>
        <v>0</v>
      </c>
      <c r="AO102" s="40">
        <f t="shared" si="318"/>
        <v>0</v>
      </c>
      <c r="AP102" s="40">
        <f t="shared" si="319"/>
        <v>0</v>
      </c>
      <c r="AQ102" s="40">
        <f t="shared" si="320"/>
        <v>0</v>
      </c>
      <c r="AR102" s="40">
        <f t="shared" si="321"/>
        <v>0</v>
      </c>
      <c r="AS102" s="40">
        <f t="shared" si="322"/>
        <v>0</v>
      </c>
      <c r="AT102" s="40">
        <f t="shared" si="323"/>
        <v>4066</v>
      </c>
      <c r="AU102" s="40">
        <f t="shared" si="324"/>
        <v>10165</v>
      </c>
      <c r="AV102" s="39"/>
      <c r="AW102" s="41"/>
      <c r="AX102" s="41">
        <f t="shared" si="325"/>
        <v>4676</v>
      </c>
      <c r="AY102" s="41">
        <f t="shared" si="326"/>
        <v>0</v>
      </c>
      <c r="AZ102" s="41">
        <f t="shared" si="327"/>
        <v>0</v>
      </c>
      <c r="BA102" s="41">
        <f t="shared" si="328"/>
        <v>0</v>
      </c>
      <c r="BB102" s="41">
        <f t="shared" si="329"/>
        <v>0</v>
      </c>
      <c r="BC102" s="41">
        <f t="shared" si="330"/>
        <v>0</v>
      </c>
      <c r="BD102" s="41">
        <f t="shared" si="331"/>
        <v>0</v>
      </c>
      <c r="BE102" s="41">
        <f t="shared" si="332"/>
        <v>0</v>
      </c>
      <c r="BF102" s="41">
        <f t="shared" si="333"/>
        <v>0</v>
      </c>
      <c r="BG102" s="41">
        <f t="shared" si="334"/>
        <v>0</v>
      </c>
      <c r="BH102" s="41">
        <f t="shared" si="335"/>
        <v>0</v>
      </c>
      <c r="BI102" s="41">
        <f t="shared" si="336"/>
        <v>0</v>
      </c>
      <c r="BJ102" s="41">
        <f t="shared" si="337"/>
        <v>0</v>
      </c>
      <c r="BK102" s="41">
        <f t="shared" si="338"/>
        <v>0</v>
      </c>
      <c r="BL102" s="41">
        <f t="shared" si="339"/>
        <v>0</v>
      </c>
      <c r="BM102" s="41">
        <f t="shared" si="340"/>
        <v>0</v>
      </c>
      <c r="BN102" s="41">
        <f t="shared" si="341"/>
        <v>0</v>
      </c>
      <c r="BO102" s="41">
        <f t="shared" si="342"/>
        <v>0</v>
      </c>
      <c r="BP102" s="41">
        <f t="shared" si="343"/>
        <v>4676</v>
      </c>
      <c r="BQ102" s="41">
        <f t="shared" si="344"/>
        <v>11690</v>
      </c>
      <c r="BR102" s="46"/>
      <c r="BS102" s="33"/>
      <c r="BT102" s="42">
        <f t="shared" si="345"/>
        <v>199234</v>
      </c>
      <c r="BU102" s="42">
        <f t="shared" si="346"/>
        <v>0</v>
      </c>
      <c r="BV102" s="42">
        <f t="shared" si="347"/>
        <v>0</v>
      </c>
      <c r="BW102" s="42">
        <f t="shared" si="348"/>
        <v>0</v>
      </c>
      <c r="BX102" s="42">
        <f t="shared" si="349"/>
        <v>0</v>
      </c>
      <c r="BY102" s="42">
        <f t="shared" si="350"/>
        <v>0</v>
      </c>
      <c r="BZ102" s="42">
        <f t="shared" si="351"/>
        <v>0</v>
      </c>
      <c r="CA102" s="42">
        <f t="shared" si="352"/>
        <v>0</v>
      </c>
      <c r="CB102" s="42">
        <f t="shared" si="353"/>
        <v>0</v>
      </c>
      <c r="CC102" s="42">
        <f t="shared" si="354"/>
        <v>0</v>
      </c>
      <c r="CD102" s="42">
        <f t="shared" si="355"/>
        <v>0</v>
      </c>
      <c r="CE102" s="42">
        <f t="shared" si="356"/>
        <v>0</v>
      </c>
      <c r="CF102" s="42">
        <f t="shared" si="357"/>
        <v>0</v>
      </c>
      <c r="CG102" s="42">
        <f t="shared" si="358"/>
        <v>0</v>
      </c>
      <c r="CH102" s="42">
        <f t="shared" si="359"/>
        <v>0</v>
      </c>
      <c r="CI102" s="42">
        <f t="shared" si="360"/>
        <v>0</v>
      </c>
      <c r="CJ102" s="42">
        <f t="shared" si="361"/>
        <v>0</v>
      </c>
      <c r="CK102" s="42">
        <f t="shared" si="362"/>
        <v>0</v>
      </c>
      <c r="CL102" s="42">
        <f t="shared" si="363"/>
        <v>199234</v>
      </c>
      <c r="CM102" s="42">
        <f t="shared" si="364"/>
        <v>498085</v>
      </c>
      <c r="CN102" s="46"/>
      <c r="CO102" s="46"/>
      <c r="CP102" s="44">
        <f t="shared" si="365"/>
        <v>229124</v>
      </c>
      <c r="CQ102" s="44">
        <f t="shared" si="366"/>
        <v>0</v>
      </c>
      <c r="CR102" s="44">
        <f t="shared" si="367"/>
        <v>0</v>
      </c>
      <c r="CS102" s="44">
        <f t="shared" si="368"/>
        <v>0</v>
      </c>
      <c r="CT102" s="44">
        <f t="shared" si="369"/>
        <v>0</v>
      </c>
      <c r="CU102" s="44">
        <f t="shared" si="370"/>
        <v>0</v>
      </c>
      <c r="CV102" s="44">
        <f t="shared" si="371"/>
        <v>0</v>
      </c>
      <c r="CW102" s="44">
        <f t="shared" si="372"/>
        <v>0</v>
      </c>
      <c r="CX102" s="44">
        <f t="shared" si="373"/>
        <v>0</v>
      </c>
      <c r="CY102" s="44">
        <f t="shared" si="374"/>
        <v>0</v>
      </c>
      <c r="CZ102" s="44">
        <f t="shared" si="375"/>
        <v>0</v>
      </c>
      <c r="DA102" s="44">
        <f t="shared" si="376"/>
        <v>0</v>
      </c>
      <c r="DB102" s="44">
        <f t="shared" si="377"/>
        <v>0</v>
      </c>
      <c r="DC102" s="44">
        <f t="shared" si="378"/>
        <v>0</v>
      </c>
      <c r="DD102" s="44">
        <f t="shared" si="379"/>
        <v>0</v>
      </c>
      <c r="DE102" s="44">
        <f t="shared" si="380"/>
        <v>0</v>
      </c>
      <c r="DF102" s="44">
        <f t="shared" si="381"/>
        <v>0</v>
      </c>
      <c r="DG102" s="44">
        <f t="shared" si="382"/>
        <v>0</v>
      </c>
      <c r="DH102" s="44">
        <f t="shared" si="383"/>
        <v>229124</v>
      </c>
      <c r="DI102" s="44">
        <f t="shared" si="384"/>
        <v>572810</v>
      </c>
      <c r="DJ102" s="47"/>
    </row>
    <row r="103" spans="1:114" ht="13.5">
      <c r="A103" s="53" t="s">
        <v>134</v>
      </c>
      <c r="B103" s="53" t="s">
        <v>220</v>
      </c>
      <c r="C103" s="56">
        <v>72</v>
      </c>
      <c r="D103" s="53">
        <v>2470</v>
      </c>
      <c r="E103" s="53">
        <v>3307</v>
      </c>
      <c r="F103" s="55">
        <v>0</v>
      </c>
      <c r="G103" s="55">
        <v>0</v>
      </c>
      <c r="H103" s="55">
        <v>0</v>
      </c>
      <c r="I103" s="55">
        <v>9</v>
      </c>
      <c r="J103" s="55">
        <v>9</v>
      </c>
      <c r="K103" s="56">
        <v>9</v>
      </c>
      <c r="L103" s="56">
        <v>9</v>
      </c>
      <c r="M103" s="55">
        <v>10</v>
      </c>
      <c r="N103" s="55">
        <v>10</v>
      </c>
      <c r="O103" s="55">
        <v>10</v>
      </c>
      <c r="P103" s="55">
        <v>10</v>
      </c>
      <c r="Q103" s="55">
        <v>10</v>
      </c>
      <c r="R103" s="55">
        <v>6</v>
      </c>
      <c r="S103" s="55">
        <v>1</v>
      </c>
      <c r="T103" s="55">
        <v>0</v>
      </c>
      <c r="U103" s="55">
        <v>0</v>
      </c>
      <c r="V103" s="55">
        <v>0</v>
      </c>
      <c r="W103" s="55">
        <v>0</v>
      </c>
      <c r="X103" s="55">
        <v>0</v>
      </c>
      <c r="Y103" s="55">
        <v>0</v>
      </c>
      <c r="Z103" s="53" t="s">
        <v>134</v>
      </c>
      <c r="AA103" s="40"/>
      <c r="AB103" s="40">
        <f t="shared" si="305"/>
        <v>0</v>
      </c>
      <c r="AC103" s="40">
        <f t="shared" si="306"/>
        <v>0</v>
      </c>
      <c r="AD103" s="40">
        <f t="shared" si="307"/>
        <v>0</v>
      </c>
      <c r="AE103" s="40">
        <f t="shared" si="308"/>
        <v>22230</v>
      </c>
      <c r="AF103" s="40">
        <f t="shared" si="309"/>
        <v>22230</v>
      </c>
      <c r="AG103" s="40">
        <f t="shared" si="310"/>
        <v>22230</v>
      </c>
      <c r="AH103" s="40">
        <f t="shared" si="311"/>
        <v>22230</v>
      </c>
      <c r="AI103" s="40">
        <f t="shared" si="312"/>
        <v>24700</v>
      </c>
      <c r="AJ103" s="40">
        <f t="shared" si="313"/>
        <v>24700</v>
      </c>
      <c r="AK103" s="40">
        <f t="shared" si="314"/>
        <v>24700</v>
      </c>
      <c r="AL103" s="40">
        <f t="shared" si="315"/>
        <v>24700</v>
      </c>
      <c r="AM103" s="40">
        <f t="shared" si="316"/>
        <v>24700</v>
      </c>
      <c r="AN103" s="40">
        <f t="shared" si="317"/>
        <v>14820</v>
      </c>
      <c r="AO103" s="40">
        <f t="shared" si="318"/>
        <v>2470</v>
      </c>
      <c r="AP103" s="40">
        <f t="shared" si="319"/>
        <v>0</v>
      </c>
      <c r="AQ103" s="40">
        <f t="shared" si="320"/>
        <v>0</v>
      </c>
      <c r="AR103" s="40">
        <f t="shared" si="321"/>
        <v>0</v>
      </c>
      <c r="AS103" s="40">
        <f t="shared" si="322"/>
        <v>0</v>
      </c>
      <c r="AT103" s="40">
        <f t="shared" si="323"/>
        <v>0</v>
      </c>
      <c r="AU103" s="40">
        <f t="shared" si="324"/>
        <v>0</v>
      </c>
      <c r="AV103" s="39"/>
      <c r="AW103" s="41"/>
      <c r="AX103" s="41">
        <f t="shared" si="325"/>
        <v>0</v>
      </c>
      <c r="AY103" s="41">
        <f t="shared" si="326"/>
        <v>0</v>
      </c>
      <c r="AZ103" s="41">
        <f t="shared" si="327"/>
        <v>0</v>
      </c>
      <c r="BA103" s="41">
        <f t="shared" si="328"/>
        <v>29763</v>
      </c>
      <c r="BB103" s="41">
        <f t="shared" si="329"/>
        <v>29763</v>
      </c>
      <c r="BC103" s="41">
        <f t="shared" si="330"/>
        <v>29763</v>
      </c>
      <c r="BD103" s="41">
        <f t="shared" si="331"/>
        <v>29763</v>
      </c>
      <c r="BE103" s="41">
        <f t="shared" si="332"/>
        <v>33070</v>
      </c>
      <c r="BF103" s="41">
        <f t="shared" si="333"/>
        <v>33070</v>
      </c>
      <c r="BG103" s="41">
        <f t="shared" si="334"/>
        <v>33070</v>
      </c>
      <c r="BH103" s="41">
        <f t="shared" si="335"/>
        <v>33070</v>
      </c>
      <c r="BI103" s="41">
        <f t="shared" si="336"/>
        <v>33070</v>
      </c>
      <c r="BJ103" s="41">
        <f t="shared" si="337"/>
        <v>19842</v>
      </c>
      <c r="BK103" s="41">
        <f t="shared" si="338"/>
        <v>3307</v>
      </c>
      <c r="BL103" s="41">
        <f t="shared" si="339"/>
        <v>0</v>
      </c>
      <c r="BM103" s="41">
        <f t="shared" si="340"/>
        <v>0</v>
      </c>
      <c r="BN103" s="41">
        <f t="shared" si="341"/>
        <v>0</v>
      </c>
      <c r="BO103" s="41">
        <f t="shared" si="342"/>
        <v>0</v>
      </c>
      <c r="BP103" s="41">
        <f t="shared" si="343"/>
        <v>0</v>
      </c>
      <c r="BQ103" s="41">
        <f t="shared" si="344"/>
        <v>0</v>
      </c>
      <c r="BR103" s="46"/>
      <c r="BS103" s="33"/>
      <c r="BT103" s="42">
        <f t="shared" si="345"/>
        <v>0</v>
      </c>
      <c r="BU103" s="42">
        <f t="shared" si="346"/>
        <v>0</v>
      </c>
      <c r="BV103" s="42">
        <f t="shared" si="347"/>
        <v>0</v>
      </c>
      <c r="BW103" s="42">
        <f t="shared" si="348"/>
        <v>1600560</v>
      </c>
      <c r="BX103" s="42">
        <f t="shared" si="349"/>
        <v>1600560</v>
      </c>
      <c r="BY103" s="42">
        <f t="shared" si="350"/>
        <v>1600560</v>
      </c>
      <c r="BZ103" s="42">
        <f t="shared" si="351"/>
        <v>1600560</v>
      </c>
      <c r="CA103" s="42">
        <f t="shared" si="352"/>
        <v>1778400</v>
      </c>
      <c r="CB103" s="42">
        <f t="shared" si="353"/>
        <v>1778400</v>
      </c>
      <c r="CC103" s="42">
        <f t="shared" si="354"/>
        <v>1778400</v>
      </c>
      <c r="CD103" s="42">
        <f t="shared" si="355"/>
        <v>1778400</v>
      </c>
      <c r="CE103" s="42">
        <f t="shared" si="356"/>
        <v>1778400</v>
      </c>
      <c r="CF103" s="42">
        <f t="shared" si="357"/>
        <v>1067040</v>
      </c>
      <c r="CG103" s="42">
        <f t="shared" si="358"/>
        <v>177840</v>
      </c>
      <c r="CH103" s="42">
        <f t="shared" si="359"/>
        <v>0</v>
      </c>
      <c r="CI103" s="42">
        <f t="shared" si="360"/>
        <v>0</v>
      </c>
      <c r="CJ103" s="42">
        <f t="shared" si="361"/>
        <v>0</v>
      </c>
      <c r="CK103" s="42">
        <f t="shared" si="362"/>
        <v>0</v>
      </c>
      <c r="CL103" s="42">
        <f t="shared" si="363"/>
        <v>0</v>
      </c>
      <c r="CM103" s="42">
        <f t="shared" si="364"/>
        <v>0</v>
      </c>
      <c r="CN103" s="46"/>
      <c r="CO103" s="46"/>
      <c r="CP103" s="44">
        <f t="shared" si="365"/>
        <v>0</v>
      </c>
      <c r="CQ103" s="44">
        <f t="shared" si="366"/>
        <v>0</v>
      </c>
      <c r="CR103" s="44">
        <f t="shared" si="367"/>
        <v>0</v>
      </c>
      <c r="CS103" s="44">
        <f t="shared" si="368"/>
        <v>2142936</v>
      </c>
      <c r="CT103" s="44">
        <f t="shared" si="369"/>
        <v>2142936</v>
      </c>
      <c r="CU103" s="44">
        <f t="shared" si="370"/>
        <v>2142936</v>
      </c>
      <c r="CV103" s="44">
        <f t="shared" si="371"/>
        <v>2142936</v>
      </c>
      <c r="CW103" s="44">
        <f t="shared" si="372"/>
        <v>2381040</v>
      </c>
      <c r="CX103" s="44">
        <f t="shared" si="373"/>
        <v>2381040</v>
      </c>
      <c r="CY103" s="44">
        <f t="shared" si="374"/>
        <v>2381040</v>
      </c>
      <c r="CZ103" s="44">
        <f t="shared" si="375"/>
        <v>2381040</v>
      </c>
      <c r="DA103" s="44">
        <f t="shared" si="376"/>
        <v>2381040</v>
      </c>
      <c r="DB103" s="44">
        <f t="shared" si="377"/>
        <v>1428624</v>
      </c>
      <c r="DC103" s="44">
        <f t="shared" si="378"/>
        <v>238104</v>
      </c>
      <c r="DD103" s="44">
        <f t="shared" si="379"/>
        <v>0</v>
      </c>
      <c r="DE103" s="44">
        <f t="shared" si="380"/>
        <v>0</v>
      </c>
      <c r="DF103" s="44">
        <f t="shared" si="381"/>
        <v>0</v>
      </c>
      <c r="DG103" s="44">
        <f t="shared" si="382"/>
        <v>0</v>
      </c>
      <c r="DH103" s="44">
        <f t="shared" si="383"/>
        <v>0</v>
      </c>
      <c r="DI103" s="44">
        <f t="shared" si="384"/>
        <v>0</v>
      </c>
      <c r="DJ103" s="47"/>
    </row>
    <row r="104" spans="1:114" ht="13.5">
      <c r="A104" s="53" t="s">
        <v>136</v>
      </c>
      <c r="B104" s="53" t="s">
        <v>220</v>
      </c>
      <c r="C104" s="56">
        <v>54</v>
      </c>
      <c r="D104" s="36">
        <v>2433.077837195484</v>
      </c>
      <c r="E104" s="36">
        <v>2787.0068330362446</v>
      </c>
      <c r="F104" s="55">
        <v>1</v>
      </c>
      <c r="G104" s="55">
        <v>1</v>
      </c>
      <c r="H104" s="55">
        <v>3</v>
      </c>
      <c r="I104" s="55">
        <v>6</v>
      </c>
      <c r="J104" s="55">
        <v>6</v>
      </c>
      <c r="K104" s="56">
        <v>6</v>
      </c>
      <c r="L104" s="56">
        <v>10</v>
      </c>
      <c r="M104" s="55">
        <v>8</v>
      </c>
      <c r="N104" s="55">
        <v>19</v>
      </c>
      <c r="O104" s="55">
        <v>36</v>
      </c>
      <c r="P104" s="55">
        <v>38</v>
      </c>
      <c r="Q104" s="55">
        <v>31</v>
      </c>
      <c r="R104" s="55">
        <v>38</v>
      </c>
      <c r="S104" s="55">
        <v>42</v>
      </c>
      <c r="T104" s="55">
        <v>40</v>
      </c>
      <c r="U104" s="55">
        <v>41</v>
      </c>
      <c r="V104" s="55">
        <v>40</v>
      </c>
      <c r="W104" s="55">
        <v>40</v>
      </c>
      <c r="X104" s="55">
        <v>46</v>
      </c>
      <c r="Y104" s="55">
        <v>44</v>
      </c>
      <c r="Z104" s="53" t="s">
        <v>136</v>
      </c>
      <c r="AA104" s="40"/>
      <c r="AB104" s="40">
        <f t="shared" si="305"/>
        <v>2433.077837195484</v>
      </c>
      <c r="AC104" s="40">
        <f t="shared" si="306"/>
        <v>2433.077837195484</v>
      </c>
      <c r="AD104" s="40">
        <f t="shared" si="307"/>
        <v>7299.233511586452</v>
      </c>
      <c r="AE104" s="40">
        <f t="shared" si="308"/>
        <v>14598.467023172903</v>
      </c>
      <c r="AF104" s="40">
        <f t="shared" si="309"/>
        <v>14598.467023172903</v>
      </c>
      <c r="AG104" s="40">
        <f t="shared" si="310"/>
        <v>14598.467023172903</v>
      </c>
      <c r="AH104" s="40">
        <f t="shared" si="311"/>
        <v>24330.77837195484</v>
      </c>
      <c r="AI104" s="40">
        <f t="shared" si="312"/>
        <v>19464.62269756387</v>
      </c>
      <c r="AJ104" s="40">
        <f t="shared" si="313"/>
        <v>46228.4789067142</v>
      </c>
      <c r="AK104" s="40">
        <f t="shared" si="314"/>
        <v>87590.80213903742</v>
      </c>
      <c r="AL104" s="40">
        <f t="shared" si="315"/>
        <v>92456.9578134284</v>
      </c>
      <c r="AM104" s="40">
        <f t="shared" si="316"/>
        <v>75425.41295306</v>
      </c>
      <c r="AN104" s="40">
        <f t="shared" si="317"/>
        <v>92456.9578134284</v>
      </c>
      <c r="AO104" s="40">
        <f t="shared" si="318"/>
        <v>102189.26916221032</v>
      </c>
      <c r="AP104" s="40">
        <f t="shared" si="319"/>
        <v>97323.11348781936</v>
      </c>
      <c r="AQ104" s="40">
        <f t="shared" si="320"/>
        <v>99756.19132501484</v>
      </c>
      <c r="AR104" s="40">
        <f t="shared" si="321"/>
        <v>97323.11348781936</v>
      </c>
      <c r="AS104" s="40">
        <f t="shared" si="322"/>
        <v>97323.11348781936</v>
      </c>
      <c r="AT104" s="40">
        <f t="shared" si="323"/>
        <v>111921.58051099227</v>
      </c>
      <c r="AU104" s="40">
        <f t="shared" si="324"/>
        <v>107055.42483660129</v>
      </c>
      <c r="AV104" s="39"/>
      <c r="AW104" s="41"/>
      <c r="AX104" s="41">
        <f t="shared" si="325"/>
        <v>2787.0068330362446</v>
      </c>
      <c r="AY104" s="41">
        <f t="shared" si="326"/>
        <v>2787.0068330362446</v>
      </c>
      <c r="AZ104" s="41">
        <f t="shared" si="327"/>
        <v>8361.020499108734</v>
      </c>
      <c r="BA104" s="41">
        <f t="shared" si="328"/>
        <v>16722.040998217468</v>
      </c>
      <c r="BB104" s="41">
        <f t="shared" si="329"/>
        <v>16722.040998217468</v>
      </c>
      <c r="BC104" s="41">
        <f t="shared" si="330"/>
        <v>16722.040998217468</v>
      </c>
      <c r="BD104" s="41">
        <f t="shared" si="331"/>
        <v>27870.068330362446</v>
      </c>
      <c r="BE104" s="41">
        <f t="shared" si="332"/>
        <v>22296.054664289957</v>
      </c>
      <c r="BF104" s="41">
        <f t="shared" si="333"/>
        <v>52953.12982768865</v>
      </c>
      <c r="BG104" s="41">
        <f t="shared" si="334"/>
        <v>100332.2459893048</v>
      </c>
      <c r="BH104" s="41">
        <f t="shared" si="335"/>
        <v>105906.2596553773</v>
      </c>
      <c r="BI104" s="41">
        <f t="shared" si="336"/>
        <v>86397.21182412359</v>
      </c>
      <c r="BJ104" s="41">
        <f t="shared" si="337"/>
        <v>105906.2596553773</v>
      </c>
      <c r="BK104" s="41">
        <f t="shared" si="338"/>
        <v>117054.28698752227</v>
      </c>
      <c r="BL104" s="41">
        <f t="shared" si="339"/>
        <v>111480.27332144979</v>
      </c>
      <c r="BM104" s="41">
        <f t="shared" si="340"/>
        <v>114267.28015448603</v>
      </c>
      <c r="BN104" s="41">
        <f t="shared" si="341"/>
        <v>111480.27332144979</v>
      </c>
      <c r="BO104" s="41">
        <f t="shared" si="342"/>
        <v>111480.27332144979</v>
      </c>
      <c r="BP104" s="41">
        <f t="shared" si="343"/>
        <v>128202.31431966726</v>
      </c>
      <c r="BQ104" s="41">
        <f t="shared" si="344"/>
        <v>122628.30065359476</v>
      </c>
      <c r="BR104" s="46"/>
      <c r="BS104" s="33"/>
      <c r="BT104" s="42">
        <f t="shared" si="345"/>
        <v>131386.20320855614</v>
      </c>
      <c r="BU104" s="42">
        <f t="shared" si="346"/>
        <v>131386.20320855614</v>
      </c>
      <c r="BV104" s="42">
        <f t="shared" si="347"/>
        <v>394158.6096256684</v>
      </c>
      <c r="BW104" s="42">
        <f t="shared" si="348"/>
        <v>788317.2192513368</v>
      </c>
      <c r="BX104" s="42">
        <f t="shared" si="349"/>
        <v>788317.2192513368</v>
      </c>
      <c r="BY104" s="42">
        <f t="shared" si="350"/>
        <v>788317.2192513368</v>
      </c>
      <c r="BZ104" s="42">
        <f t="shared" si="351"/>
        <v>1313862.0320855612</v>
      </c>
      <c r="CA104" s="42">
        <f t="shared" si="352"/>
        <v>1051089.625668449</v>
      </c>
      <c r="CB104" s="42">
        <f t="shared" si="353"/>
        <v>2496337.8609625665</v>
      </c>
      <c r="CC104" s="42">
        <f t="shared" si="354"/>
        <v>4729903.315508021</v>
      </c>
      <c r="CD104" s="42">
        <f t="shared" si="355"/>
        <v>4992675.721925133</v>
      </c>
      <c r="CE104" s="42">
        <f t="shared" si="356"/>
        <v>4072972.29946524</v>
      </c>
      <c r="CF104" s="42">
        <f t="shared" si="357"/>
        <v>4992675.721925133</v>
      </c>
      <c r="CG104" s="42">
        <f t="shared" si="358"/>
        <v>5518220.534759357</v>
      </c>
      <c r="CH104" s="42">
        <f t="shared" si="359"/>
        <v>5255448.128342245</v>
      </c>
      <c r="CI104" s="42">
        <f t="shared" si="360"/>
        <v>5386834.331550801</v>
      </c>
      <c r="CJ104" s="42">
        <f t="shared" si="361"/>
        <v>5255448.128342245</v>
      </c>
      <c r="CK104" s="42">
        <f t="shared" si="362"/>
        <v>5255448.128342245</v>
      </c>
      <c r="CL104" s="42">
        <f t="shared" si="363"/>
        <v>6043765.347593582</v>
      </c>
      <c r="CM104" s="42">
        <f t="shared" si="364"/>
        <v>5780992.941176469</v>
      </c>
      <c r="CN104" s="46"/>
      <c r="CO104" s="46"/>
      <c r="CP104" s="44">
        <f t="shared" si="365"/>
        <v>150498.36898395722</v>
      </c>
      <c r="CQ104" s="44">
        <f t="shared" si="366"/>
        <v>150498.36898395722</v>
      </c>
      <c r="CR104" s="44">
        <f t="shared" si="367"/>
        <v>451495.10695187165</v>
      </c>
      <c r="CS104" s="44">
        <f t="shared" si="368"/>
        <v>902990.2139037433</v>
      </c>
      <c r="CT104" s="44">
        <f t="shared" si="369"/>
        <v>902990.2139037433</v>
      </c>
      <c r="CU104" s="44">
        <f t="shared" si="370"/>
        <v>902990.2139037433</v>
      </c>
      <c r="CV104" s="44">
        <f t="shared" si="371"/>
        <v>1504983.6898395722</v>
      </c>
      <c r="CW104" s="44">
        <f t="shared" si="372"/>
        <v>1203986.9518716577</v>
      </c>
      <c r="CX104" s="44">
        <f t="shared" si="373"/>
        <v>2859469.0106951874</v>
      </c>
      <c r="CY104" s="44">
        <f t="shared" si="374"/>
        <v>5417941.28342246</v>
      </c>
      <c r="CZ104" s="44">
        <f t="shared" si="375"/>
        <v>5718938.021390375</v>
      </c>
      <c r="DA104" s="44">
        <f t="shared" si="376"/>
        <v>4665449.438502674</v>
      </c>
      <c r="DB104" s="44">
        <f t="shared" si="377"/>
        <v>5718938.021390375</v>
      </c>
      <c r="DC104" s="44">
        <f t="shared" si="378"/>
        <v>6320931.497326203</v>
      </c>
      <c r="DD104" s="44">
        <f t="shared" si="379"/>
        <v>6019934.759358289</v>
      </c>
      <c r="DE104" s="44">
        <f t="shared" si="380"/>
        <v>6170433.128342246</v>
      </c>
      <c r="DF104" s="44">
        <f t="shared" si="381"/>
        <v>6019934.759358289</v>
      </c>
      <c r="DG104" s="44">
        <f t="shared" si="382"/>
        <v>6019934.759358289</v>
      </c>
      <c r="DH104" s="44">
        <f t="shared" si="383"/>
        <v>6922924.9732620325</v>
      </c>
      <c r="DI104" s="44">
        <f t="shared" si="384"/>
        <v>6621928.235294118</v>
      </c>
      <c r="DJ104" s="47"/>
    </row>
    <row r="105" spans="1:114" ht="13.5">
      <c r="A105" s="53" t="s">
        <v>207</v>
      </c>
      <c r="B105" s="53" t="s">
        <v>220</v>
      </c>
      <c r="C105" s="56">
        <v>40</v>
      </c>
      <c r="D105" s="36">
        <v>2433.077837195484</v>
      </c>
      <c r="E105" s="36">
        <v>2787.0068330362446</v>
      </c>
      <c r="F105" s="55">
        <v>149</v>
      </c>
      <c r="G105" s="55">
        <v>166</v>
      </c>
      <c r="H105" s="55">
        <v>174</v>
      </c>
      <c r="I105" s="55">
        <v>172</v>
      </c>
      <c r="J105" s="55">
        <v>165</v>
      </c>
      <c r="K105" s="56">
        <v>161</v>
      </c>
      <c r="L105" s="56">
        <v>152</v>
      </c>
      <c r="M105" s="55">
        <v>135</v>
      </c>
      <c r="N105" s="55">
        <v>132</v>
      </c>
      <c r="O105" s="55">
        <v>126</v>
      </c>
      <c r="P105" s="55">
        <v>108</v>
      </c>
      <c r="Q105" s="55">
        <v>77</v>
      </c>
      <c r="R105" s="55">
        <v>77</v>
      </c>
      <c r="S105" s="55">
        <v>63</v>
      </c>
      <c r="T105" s="55">
        <v>45</v>
      </c>
      <c r="U105" s="55">
        <v>35</v>
      </c>
      <c r="V105" s="55">
        <v>29</v>
      </c>
      <c r="W105" s="55">
        <v>10</v>
      </c>
      <c r="X105" s="55">
        <v>1</v>
      </c>
      <c r="Y105" s="55">
        <v>0</v>
      </c>
      <c r="Z105" s="53" t="s">
        <v>207</v>
      </c>
      <c r="AA105" s="40"/>
      <c r="AB105" s="40">
        <f t="shared" si="305"/>
        <v>362528.5977421271</v>
      </c>
      <c r="AC105" s="40">
        <f t="shared" si="306"/>
        <v>403890.9209744503</v>
      </c>
      <c r="AD105" s="40">
        <f t="shared" si="307"/>
        <v>423355.5436720142</v>
      </c>
      <c r="AE105" s="40">
        <f t="shared" si="308"/>
        <v>418489.38799762324</v>
      </c>
      <c r="AF105" s="40">
        <f t="shared" si="309"/>
        <v>401457.8431372548</v>
      </c>
      <c r="AG105" s="40">
        <f t="shared" si="310"/>
        <v>391725.5317884729</v>
      </c>
      <c r="AH105" s="40">
        <f t="shared" si="311"/>
        <v>369827.8312537136</v>
      </c>
      <c r="AI105" s="40">
        <f t="shared" si="312"/>
        <v>328465.5080213903</v>
      </c>
      <c r="AJ105" s="40">
        <f t="shared" si="313"/>
        <v>321166.27450980386</v>
      </c>
      <c r="AK105" s="40">
        <f t="shared" si="314"/>
        <v>306567.807486631</v>
      </c>
      <c r="AL105" s="40">
        <f t="shared" si="315"/>
        <v>262772.4064171123</v>
      </c>
      <c r="AM105" s="40">
        <f t="shared" si="316"/>
        <v>187346.99346405227</v>
      </c>
      <c r="AN105" s="40">
        <f t="shared" si="317"/>
        <v>187346.99346405227</v>
      </c>
      <c r="AO105" s="40">
        <f t="shared" si="318"/>
        <v>153283.9037433155</v>
      </c>
      <c r="AP105" s="40">
        <f t="shared" si="319"/>
        <v>109488.50267379677</v>
      </c>
      <c r="AQ105" s="40">
        <f t="shared" si="320"/>
        <v>85157.72430184194</v>
      </c>
      <c r="AR105" s="40">
        <f t="shared" si="321"/>
        <v>70559.25727866903</v>
      </c>
      <c r="AS105" s="40">
        <f t="shared" si="322"/>
        <v>24330.77837195484</v>
      </c>
      <c r="AT105" s="40">
        <f t="shared" si="323"/>
        <v>2433.077837195484</v>
      </c>
      <c r="AU105" s="40">
        <f t="shared" si="324"/>
        <v>0</v>
      </c>
      <c r="AV105" s="39"/>
      <c r="AW105" s="41"/>
      <c r="AX105" s="41">
        <f t="shared" si="325"/>
        <v>415264.01812240045</v>
      </c>
      <c r="AY105" s="41">
        <f t="shared" si="326"/>
        <v>462643.1342840166</v>
      </c>
      <c r="AZ105" s="41">
        <f t="shared" si="327"/>
        <v>484939.18894830655</v>
      </c>
      <c r="BA105" s="41">
        <f t="shared" si="328"/>
        <v>479365.1752822341</v>
      </c>
      <c r="BB105" s="41">
        <f t="shared" si="329"/>
        <v>459856.12745098036</v>
      </c>
      <c r="BC105" s="41">
        <f t="shared" si="330"/>
        <v>448708.1001188354</v>
      </c>
      <c r="BD105" s="41">
        <f t="shared" si="331"/>
        <v>423625.0386215092</v>
      </c>
      <c r="BE105" s="41">
        <f t="shared" si="332"/>
        <v>376245.92245989305</v>
      </c>
      <c r="BF105" s="41">
        <f t="shared" si="333"/>
        <v>367884.9019607843</v>
      </c>
      <c r="BG105" s="41">
        <f t="shared" si="334"/>
        <v>351162.8609625668</v>
      </c>
      <c r="BH105" s="41">
        <f t="shared" si="335"/>
        <v>300996.73796791444</v>
      </c>
      <c r="BI105" s="41">
        <f t="shared" si="336"/>
        <v>214599.52614379083</v>
      </c>
      <c r="BJ105" s="41">
        <f t="shared" si="337"/>
        <v>214599.52614379083</v>
      </c>
      <c r="BK105" s="41">
        <f t="shared" si="338"/>
        <v>175581.4304812834</v>
      </c>
      <c r="BL105" s="41">
        <f t="shared" si="339"/>
        <v>125415.307486631</v>
      </c>
      <c r="BM105" s="41">
        <f t="shared" si="340"/>
        <v>97545.23915626857</v>
      </c>
      <c r="BN105" s="41">
        <f t="shared" si="341"/>
        <v>80823.19815805109</v>
      </c>
      <c r="BO105" s="41">
        <f t="shared" si="342"/>
        <v>27870.068330362446</v>
      </c>
      <c r="BP105" s="41">
        <f t="shared" si="343"/>
        <v>2787.0068330362446</v>
      </c>
      <c r="BQ105" s="41">
        <f t="shared" si="344"/>
        <v>0</v>
      </c>
      <c r="BR105" s="46"/>
      <c r="BS105" s="33"/>
      <c r="BT105" s="42">
        <f t="shared" si="345"/>
        <v>14501143.909685083</v>
      </c>
      <c r="BU105" s="42">
        <f t="shared" si="346"/>
        <v>16155636.838978011</v>
      </c>
      <c r="BV105" s="42">
        <f t="shared" si="347"/>
        <v>16934221.74688057</v>
      </c>
      <c r="BW105" s="42">
        <f t="shared" si="348"/>
        <v>16739575.51990493</v>
      </c>
      <c r="BX105" s="42">
        <f t="shared" si="349"/>
        <v>16058313.725490194</v>
      </c>
      <c r="BY105" s="42">
        <f t="shared" si="350"/>
        <v>15669021.271538917</v>
      </c>
      <c r="BZ105" s="42">
        <f t="shared" si="351"/>
        <v>14793113.250148542</v>
      </c>
      <c r="CA105" s="42">
        <f t="shared" si="352"/>
        <v>13138620.320855612</v>
      </c>
      <c r="CB105" s="42">
        <f t="shared" si="353"/>
        <v>12846650.980392154</v>
      </c>
      <c r="CC105" s="42">
        <f t="shared" si="354"/>
        <v>12262712.299465239</v>
      </c>
      <c r="CD105" s="42">
        <f t="shared" si="355"/>
        <v>10510896.256684491</v>
      </c>
      <c r="CE105" s="42">
        <f t="shared" si="356"/>
        <v>7493879.73856209</v>
      </c>
      <c r="CF105" s="42">
        <f t="shared" si="357"/>
        <v>7493879.73856209</v>
      </c>
      <c r="CG105" s="42">
        <f t="shared" si="358"/>
        <v>6131356.1497326195</v>
      </c>
      <c r="CH105" s="42">
        <f t="shared" si="359"/>
        <v>4379540.106951871</v>
      </c>
      <c r="CI105" s="42">
        <f t="shared" si="360"/>
        <v>3406308.9720736775</v>
      </c>
      <c r="CJ105" s="42">
        <f t="shared" si="361"/>
        <v>2822370.2911467613</v>
      </c>
      <c r="CK105" s="42">
        <f t="shared" si="362"/>
        <v>973231.1348781935</v>
      </c>
      <c r="CL105" s="42">
        <f t="shared" si="363"/>
        <v>97323.11348781936</v>
      </c>
      <c r="CM105" s="42">
        <f t="shared" si="364"/>
        <v>0</v>
      </c>
      <c r="CN105" s="46"/>
      <c r="CO105" s="46"/>
      <c r="CP105" s="44">
        <f t="shared" si="365"/>
        <v>16610560.724896017</v>
      </c>
      <c r="CQ105" s="44">
        <f t="shared" si="366"/>
        <v>18505725.371360663</v>
      </c>
      <c r="CR105" s="44">
        <f t="shared" si="367"/>
        <v>19397567.55793226</v>
      </c>
      <c r="CS105" s="44">
        <f t="shared" si="368"/>
        <v>19174607.011289366</v>
      </c>
      <c r="CT105" s="44">
        <f t="shared" si="369"/>
        <v>18394245.098039214</v>
      </c>
      <c r="CU105" s="44">
        <f t="shared" si="370"/>
        <v>17948324.004753415</v>
      </c>
      <c r="CV105" s="44">
        <f t="shared" si="371"/>
        <v>16945001.54486037</v>
      </c>
      <c r="CW105" s="44">
        <f t="shared" si="372"/>
        <v>15049836.89839572</v>
      </c>
      <c r="CX105" s="44">
        <f t="shared" si="373"/>
        <v>14715396.078431372</v>
      </c>
      <c r="CY105" s="44">
        <f t="shared" si="374"/>
        <v>14046514.438502673</v>
      </c>
      <c r="CZ105" s="44">
        <f t="shared" si="375"/>
        <v>12039869.518716577</v>
      </c>
      <c r="DA105" s="44">
        <f t="shared" si="376"/>
        <v>8583981.045751633</v>
      </c>
      <c r="DB105" s="44">
        <f t="shared" si="377"/>
        <v>8583981.045751633</v>
      </c>
      <c r="DC105" s="44">
        <f t="shared" si="378"/>
        <v>7023257.2192513365</v>
      </c>
      <c r="DD105" s="44">
        <f t="shared" si="379"/>
        <v>5016612.29946524</v>
      </c>
      <c r="DE105" s="44">
        <f t="shared" si="380"/>
        <v>3901809.5662507424</v>
      </c>
      <c r="DF105" s="44">
        <f t="shared" si="381"/>
        <v>3232927.926322044</v>
      </c>
      <c r="DG105" s="44">
        <f t="shared" si="382"/>
        <v>1114802.7332144978</v>
      </c>
      <c r="DH105" s="44">
        <f t="shared" si="383"/>
        <v>111480.27332144979</v>
      </c>
      <c r="DI105" s="44">
        <f t="shared" si="384"/>
        <v>0</v>
      </c>
      <c r="DJ105" s="47"/>
    </row>
    <row r="106" spans="1:114" ht="13.5">
      <c r="A106" s="53" t="s">
        <v>137</v>
      </c>
      <c r="B106" s="53" t="s">
        <v>220</v>
      </c>
      <c r="C106" s="56">
        <v>54</v>
      </c>
      <c r="D106" s="36">
        <v>2433.077837195484</v>
      </c>
      <c r="E106" s="36">
        <v>2787.0068330362446</v>
      </c>
      <c r="F106" s="55">
        <v>10</v>
      </c>
      <c r="G106" s="55">
        <v>8</v>
      </c>
      <c r="H106" s="55">
        <v>8</v>
      </c>
      <c r="I106" s="55">
        <v>6</v>
      </c>
      <c r="J106" s="55">
        <v>3</v>
      </c>
      <c r="K106" s="56">
        <v>0</v>
      </c>
      <c r="L106" s="56">
        <v>1</v>
      </c>
      <c r="M106" s="55">
        <v>6</v>
      </c>
      <c r="N106" s="55">
        <v>6</v>
      </c>
      <c r="O106" s="55">
        <v>0</v>
      </c>
      <c r="P106" s="55">
        <v>7</v>
      </c>
      <c r="Q106" s="55">
        <v>0</v>
      </c>
      <c r="R106" s="55">
        <v>0</v>
      </c>
      <c r="S106" s="55">
        <v>0</v>
      </c>
      <c r="T106" s="55">
        <v>0</v>
      </c>
      <c r="U106" s="55">
        <v>0</v>
      </c>
      <c r="V106" s="55">
        <v>0</v>
      </c>
      <c r="W106" s="55">
        <v>0</v>
      </c>
      <c r="X106" s="55">
        <v>0</v>
      </c>
      <c r="Y106" s="55">
        <v>0</v>
      </c>
      <c r="Z106" s="53" t="s">
        <v>137</v>
      </c>
      <c r="AA106" s="40"/>
      <c r="AB106" s="40">
        <f t="shared" si="305"/>
        <v>24330.77837195484</v>
      </c>
      <c r="AC106" s="40">
        <f t="shared" si="306"/>
        <v>19464.62269756387</v>
      </c>
      <c r="AD106" s="40">
        <f t="shared" si="307"/>
        <v>19464.62269756387</v>
      </c>
      <c r="AE106" s="40">
        <f t="shared" si="308"/>
        <v>14598.467023172903</v>
      </c>
      <c r="AF106" s="40">
        <f t="shared" si="309"/>
        <v>7299.233511586452</v>
      </c>
      <c r="AG106" s="40">
        <f t="shared" si="310"/>
        <v>0</v>
      </c>
      <c r="AH106" s="40">
        <f t="shared" si="311"/>
        <v>2433.077837195484</v>
      </c>
      <c r="AI106" s="40">
        <f t="shared" si="312"/>
        <v>14598.467023172903</v>
      </c>
      <c r="AJ106" s="40">
        <f t="shared" si="313"/>
        <v>14598.467023172903</v>
      </c>
      <c r="AK106" s="40">
        <f t="shared" si="314"/>
        <v>0</v>
      </c>
      <c r="AL106" s="40">
        <f t="shared" si="315"/>
        <v>17031.544860368387</v>
      </c>
      <c r="AM106" s="40">
        <f t="shared" si="316"/>
        <v>0</v>
      </c>
      <c r="AN106" s="40">
        <f t="shared" si="317"/>
        <v>0</v>
      </c>
      <c r="AO106" s="40">
        <f t="shared" si="318"/>
        <v>0</v>
      </c>
      <c r="AP106" s="40">
        <f t="shared" si="319"/>
        <v>0</v>
      </c>
      <c r="AQ106" s="40">
        <f t="shared" si="320"/>
        <v>0</v>
      </c>
      <c r="AR106" s="40">
        <f t="shared" si="321"/>
        <v>0</v>
      </c>
      <c r="AS106" s="40">
        <f t="shared" si="322"/>
        <v>0</v>
      </c>
      <c r="AT106" s="40">
        <f t="shared" si="323"/>
        <v>0</v>
      </c>
      <c r="AU106" s="40">
        <f t="shared" si="324"/>
        <v>0</v>
      </c>
      <c r="AV106" s="39"/>
      <c r="AW106" s="41"/>
      <c r="AX106" s="41">
        <f t="shared" si="325"/>
        <v>27870.068330362446</v>
      </c>
      <c r="AY106" s="41">
        <f t="shared" si="326"/>
        <v>22296.054664289957</v>
      </c>
      <c r="AZ106" s="41">
        <f t="shared" si="327"/>
        <v>22296.054664289957</v>
      </c>
      <c r="BA106" s="41">
        <f t="shared" si="328"/>
        <v>16722.040998217468</v>
      </c>
      <c r="BB106" s="41">
        <f t="shared" si="329"/>
        <v>8361.020499108734</v>
      </c>
      <c r="BC106" s="41">
        <f t="shared" si="330"/>
        <v>0</v>
      </c>
      <c r="BD106" s="41">
        <f t="shared" si="331"/>
        <v>2787.0068330362446</v>
      </c>
      <c r="BE106" s="41">
        <f t="shared" si="332"/>
        <v>16722.040998217468</v>
      </c>
      <c r="BF106" s="41">
        <f t="shared" si="333"/>
        <v>16722.040998217468</v>
      </c>
      <c r="BG106" s="41">
        <f t="shared" si="334"/>
        <v>0</v>
      </c>
      <c r="BH106" s="41">
        <f t="shared" si="335"/>
        <v>19509.047831253713</v>
      </c>
      <c r="BI106" s="41">
        <f t="shared" si="336"/>
        <v>0</v>
      </c>
      <c r="BJ106" s="41">
        <f t="shared" si="337"/>
        <v>0</v>
      </c>
      <c r="BK106" s="41">
        <f t="shared" si="338"/>
        <v>0</v>
      </c>
      <c r="BL106" s="41">
        <f t="shared" si="339"/>
        <v>0</v>
      </c>
      <c r="BM106" s="41">
        <f t="shared" si="340"/>
        <v>0</v>
      </c>
      <c r="BN106" s="41">
        <f t="shared" si="341"/>
        <v>0</v>
      </c>
      <c r="BO106" s="41">
        <f t="shared" si="342"/>
        <v>0</v>
      </c>
      <c r="BP106" s="41">
        <f t="shared" si="343"/>
        <v>0</v>
      </c>
      <c r="BQ106" s="41">
        <f t="shared" si="344"/>
        <v>0</v>
      </c>
      <c r="BR106" s="46"/>
      <c r="BS106" s="33"/>
      <c r="BT106" s="42">
        <f t="shared" si="345"/>
        <v>1313862.0320855612</v>
      </c>
      <c r="BU106" s="42">
        <f t="shared" si="346"/>
        <v>1051089.625668449</v>
      </c>
      <c r="BV106" s="42">
        <f t="shared" si="347"/>
        <v>1051089.625668449</v>
      </c>
      <c r="BW106" s="42">
        <f t="shared" si="348"/>
        <v>788317.2192513368</v>
      </c>
      <c r="BX106" s="42">
        <f t="shared" si="349"/>
        <v>394158.6096256684</v>
      </c>
      <c r="BY106" s="42">
        <f t="shared" si="350"/>
        <v>0</v>
      </c>
      <c r="BZ106" s="42">
        <f t="shared" si="351"/>
        <v>131386.20320855614</v>
      </c>
      <c r="CA106" s="42">
        <f t="shared" si="352"/>
        <v>788317.2192513368</v>
      </c>
      <c r="CB106" s="42">
        <f t="shared" si="353"/>
        <v>788317.2192513368</v>
      </c>
      <c r="CC106" s="42">
        <f t="shared" si="354"/>
        <v>0</v>
      </c>
      <c r="CD106" s="42">
        <f t="shared" si="355"/>
        <v>919703.4224598929</v>
      </c>
      <c r="CE106" s="42">
        <f t="shared" si="356"/>
        <v>0</v>
      </c>
      <c r="CF106" s="42">
        <f t="shared" si="357"/>
        <v>0</v>
      </c>
      <c r="CG106" s="42">
        <f t="shared" si="358"/>
        <v>0</v>
      </c>
      <c r="CH106" s="42">
        <f t="shared" si="359"/>
        <v>0</v>
      </c>
      <c r="CI106" s="42">
        <f t="shared" si="360"/>
        <v>0</v>
      </c>
      <c r="CJ106" s="42">
        <f t="shared" si="361"/>
        <v>0</v>
      </c>
      <c r="CK106" s="42">
        <f t="shared" si="362"/>
        <v>0</v>
      </c>
      <c r="CL106" s="42">
        <f t="shared" si="363"/>
        <v>0</v>
      </c>
      <c r="CM106" s="42">
        <f t="shared" si="364"/>
        <v>0</v>
      </c>
      <c r="CN106" s="46"/>
      <c r="CO106" s="46"/>
      <c r="CP106" s="44">
        <f t="shared" si="365"/>
        <v>1504983.6898395722</v>
      </c>
      <c r="CQ106" s="44">
        <f t="shared" si="366"/>
        <v>1203986.9518716577</v>
      </c>
      <c r="CR106" s="44">
        <f t="shared" si="367"/>
        <v>1203986.9518716577</v>
      </c>
      <c r="CS106" s="44">
        <f t="shared" si="368"/>
        <v>902990.2139037433</v>
      </c>
      <c r="CT106" s="44">
        <f t="shared" si="369"/>
        <v>451495.10695187165</v>
      </c>
      <c r="CU106" s="44">
        <f t="shared" si="370"/>
        <v>0</v>
      </c>
      <c r="CV106" s="44">
        <f t="shared" si="371"/>
        <v>150498.36898395722</v>
      </c>
      <c r="CW106" s="44">
        <f t="shared" si="372"/>
        <v>902990.2139037433</v>
      </c>
      <c r="CX106" s="44">
        <f t="shared" si="373"/>
        <v>902990.2139037433</v>
      </c>
      <c r="CY106" s="44">
        <f t="shared" si="374"/>
        <v>0</v>
      </c>
      <c r="CZ106" s="44">
        <f t="shared" si="375"/>
        <v>1053488.5828877005</v>
      </c>
      <c r="DA106" s="44">
        <f t="shared" si="376"/>
        <v>0</v>
      </c>
      <c r="DB106" s="44">
        <f t="shared" si="377"/>
        <v>0</v>
      </c>
      <c r="DC106" s="44">
        <f t="shared" si="378"/>
        <v>0</v>
      </c>
      <c r="DD106" s="44">
        <f t="shared" si="379"/>
        <v>0</v>
      </c>
      <c r="DE106" s="44">
        <f t="shared" si="380"/>
        <v>0</v>
      </c>
      <c r="DF106" s="44">
        <f t="shared" si="381"/>
        <v>0</v>
      </c>
      <c r="DG106" s="44">
        <f t="shared" si="382"/>
        <v>0</v>
      </c>
      <c r="DH106" s="44">
        <f t="shared" si="383"/>
        <v>0</v>
      </c>
      <c r="DI106" s="44">
        <f t="shared" si="384"/>
        <v>0</v>
      </c>
      <c r="DJ106" s="47"/>
    </row>
    <row r="107" spans="1:114" ht="13.5">
      <c r="A107" s="53" t="s">
        <v>138</v>
      </c>
      <c r="B107" s="53" t="s">
        <v>220</v>
      </c>
      <c r="C107" s="56">
        <v>74</v>
      </c>
      <c r="D107" s="36">
        <v>2433.077837195484</v>
      </c>
      <c r="E107" s="36">
        <v>2787.0068330362446</v>
      </c>
      <c r="F107" s="55">
        <v>15</v>
      </c>
      <c r="G107" s="55">
        <v>12</v>
      </c>
      <c r="H107" s="55">
        <v>1</v>
      </c>
      <c r="I107" s="55">
        <v>0</v>
      </c>
      <c r="J107" s="55">
        <v>0</v>
      </c>
      <c r="K107" s="56">
        <v>0</v>
      </c>
      <c r="L107" s="56">
        <v>0</v>
      </c>
      <c r="M107" s="55">
        <v>0</v>
      </c>
      <c r="N107" s="55">
        <v>0</v>
      </c>
      <c r="O107" s="55">
        <v>0</v>
      </c>
      <c r="P107" s="55">
        <v>0</v>
      </c>
      <c r="Q107" s="55">
        <v>0</v>
      </c>
      <c r="R107" s="55">
        <v>0</v>
      </c>
      <c r="S107" s="55">
        <v>0</v>
      </c>
      <c r="T107" s="55">
        <v>0</v>
      </c>
      <c r="U107" s="55">
        <v>0</v>
      </c>
      <c r="V107" s="55">
        <v>0</v>
      </c>
      <c r="W107" s="55">
        <v>0</v>
      </c>
      <c r="X107" s="55">
        <v>0</v>
      </c>
      <c r="Y107" s="55">
        <v>0</v>
      </c>
      <c r="Z107" s="53" t="s">
        <v>138</v>
      </c>
      <c r="AA107" s="40"/>
      <c r="AB107" s="40">
        <f t="shared" si="305"/>
        <v>36496.16755793226</v>
      </c>
      <c r="AC107" s="40">
        <f t="shared" si="306"/>
        <v>29196.934046345807</v>
      </c>
      <c r="AD107" s="40">
        <f t="shared" si="307"/>
        <v>2433.077837195484</v>
      </c>
      <c r="AE107" s="40">
        <f t="shared" si="308"/>
        <v>0</v>
      </c>
      <c r="AF107" s="40">
        <f t="shared" si="309"/>
        <v>0</v>
      </c>
      <c r="AG107" s="40">
        <f t="shared" si="310"/>
        <v>0</v>
      </c>
      <c r="AH107" s="40">
        <f t="shared" si="311"/>
        <v>0</v>
      </c>
      <c r="AI107" s="40">
        <f t="shared" si="312"/>
        <v>0</v>
      </c>
      <c r="AJ107" s="40">
        <f t="shared" si="313"/>
        <v>0</v>
      </c>
      <c r="AK107" s="40">
        <f t="shared" si="314"/>
        <v>0</v>
      </c>
      <c r="AL107" s="40">
        <f t="shared" si="315"/>
        <v>0</v>
      </c>
      <c r="AM107" s="40">
        <f t="shared" si="316"/>
        <v>0</v>
      </c>
      <c r="AN107" s="40">
        <f t="shared" si="317"/>
        <v>0</v>
      </c>
      <c r="AO107" s="40">
        <f t="shared" si="318"/>
        <v>0</v>
      </c>
      <c r="AP107" s="40">
        <f t="shared" si="319"/>
        <v>0</v>
      </c>
      <c r="AQ107" s="40">
        <f t="shared" si="320"/>
        <v>0</v>
      </c>
      <c r="AR107" s="40">
        <f t="shared" si="321"/>
        <v>0</v>
      </c>
      <c r="AS107" s="40">
        <f t="shared" si="322"/>
        <v>0</v>
      </c>
      <c r="AT107" s="40">
        <f t="shared" si="323"/>
        <v>0</v>
      </c>
      <c r="AU107" s="40">
        <f t="shared" si="324"/>
        <v>0</v>
      </c>
      <c r="AV107" s="39"/>
      <c r="AW107" s="41"/>
      <c r="AX107" s="41">
        <f t="shared" si="325"/>
        <v>41805.10249554367</v>
      </c>
      <c r="AY107" s="41">
        <f t="shared" si="326"/>
        <v>33444.081996434936</v>
      </c>
      <c r="AZ107" s="41">
        <f t="shared" si="327"/>
        <v>2787.0068330362446</v>
      </c>
      <c r="BA107" s="41">
        <f t="shared" si="328"/>
        <v>0</v>
      </c>
      <c r="BB107" s="41">
        <f t="shared" si="329"/>
        <v>0</v>
      </c>
      <c r="BC107" s="41">
        <f t="shared" si="330"/>
        <v>0</v>
      </c>
      <c r="BD107" s="41">
        <f t="shared" si="331"/>
        <v>0</v>
      </c>
      <c r="BE107" s="41">
        <f t="shared" si="332"/>
        <v>0</v>
      </c>
      <c r="BF107" s="41">
        <f t="shared" si="333"/>
        <v>0</v>
      </c>
      <c r="BG107" s="41">
        <f t="shared" si="334"/>
        <v>0</v>
      </c>
      <c r="BH107" s="41">
        <f t="shared" si="335"/>
        <v>0</v>
      </c>
      <c r="BI107" s="41">
        <f t="shared" si="336"/>
        <v>0</v>
      </c>
      <c r="BJ107" s="41">
        <f t="shared" si="337"/>
        <v>0</v>
      </c>
      <c r="BK107" s="41">
        <f t="shared" si="338"/>
        <v>0</v>
      </c>
      <c r="BL107" s="41">
        <f t="shared" si="339"/>
        <v>0</v>
      </c>
      <c r="BM107" s="41">
        <f t="shared" si="340"/>
        <v>0</v>
      </c>
      <c r="BN107" s="41">
        <f t="shared" si="341"/>
        <v>0</v>
      </c>
      <c r="BO107" s="41">
        <f t="shared" si="342"/>
        <v>0</v>
      </c>
      <c r="BP107" s="41">
        <f t="shared" si="343"/>
        <v>0</v>
      </c>
      <c r="BQ107" s="41">
        <f t="shared" si="344"/>
        <v>0</v>
      </c>
      <c r="BR107" s="46"/>
      <c r="BS107" s="33"/>
      <c r="BT107" s="42">
        <f t="shared" si="345"/>
        <v>2700716.3992869873</v>
      </c>
      <c r="BU107" s="42">
        <f t="shared" si="346"/>
        <v>2160573.1194295897</v>
      </c>
      <c r="BV107" s="42">
        <f t="shared" si="347"/>
        <v>180047.7599524658</v>
      </c>
      <c r="BW107" s="42">
        <f t="shared" si="348"/>
        <v>0</v>
      </c>
      <c r="BX107" s="42">
        <f t="shared" si="349"/>
        <v>0</v>
      </c>
      <c r="BY107" s="42">
        <f t="shared" si="350"/>
        <v>0</v>
      </c>
      <c r="BZ107" s="42">
        <f t="shared" si="351"/>
        <v>0</v>
      </c>
      <c r="CA107" s="42">
        <f t="shared" si="352"/>
        <v>0</v>
      </c>
      <c r="CB107" s="42">
        <f t="shared" si="353"/>
        <v>0</v>
      </c>
      <c r="CC107" s="42">
        <f t="shared" si="354"/>
        <v>0</v>
      </c>
      <c r="CD107" s="42">
        <f t="shared" si="355"/>
        <v>0</v>
      </c>
      <c r="CE107" s="42">
        <f t="shared" si="356"/>
        <v>0</v>
      </c>
      <c r="CF107" s="42">
        <f t="shared" si="357"/>
        <v>0</v>
      </c>
      <c r="CG107" s="42">
        <f t="shared" si="358"/>
        <v>0</v>
      </c>
      <c r="CH107" s="42">
        <f t="shared" si="359"/>
        <v>0</v>
      </c>
      <c r="CI107" s="42">
        <f t="shared" si="360"/>
        <v>0</v>
      </c>
      <c r="CJ107" s="42">
        <f t="shared" si="361"/>
        <v>0</v>
      </c>
      <c r="CK107" s="42">
        <f t="shared" si="362"/>
        <v>0</v>
      </c>
      <c r="CL107" s="42">
        <f t="shared" si="363"/>
        <v>0</v>
      </c>
      <c r="CM107" s="42">
        <f t="shared" si="364"/>
        <v>0</v>
      </c>
      <c r="CN107" s="46"/>
      <c r="CO107" s="46"/>
      <c r="CP107" s="44">
        <f t="shared" si="365"/>
        <v>3093577.5846702317</v>
      </c>
      <c r="CQ107" s="44">
        <f t="shared" si="366"/>
        <v>2474862.067736185</v>
      </c>
      <c r="CR107" s="44">
        <f t="shared" si="367"/>
        <v>206238.5056446821</v>
      </c>
      <c r="CS107" s="44">
        <f t="shared" si="368"/>
        <v>0</v>
      </c>
      <c r="CT107" s="44">
        <f t="shared" si="369"/>
        <v>0</v>
      </c>
      <c r="CU107" s="44">
        <f t="shared" si="370"/>
        <v>0</v>
      </c>
      <c r="CV107" s="44">
        <f t="shared" si="371"/>
        <v>0</v>
      </c>
      <c r="CW107" s="44">
        <f t="shared" si="372"/>
        <v>0</v>
      </c>
      <c r="CX107" s="44">
        <f t="shared" si="373"/>
        <v>0</v>
      </c>
      <c r="CY107" s="44">
        <f t="shared" si="374"/>
        <v>0</v>
      </c>
      <c r="CZ107" s="44">
        <f t="shared" si="375"/>
        <v>0</v>
      </c>
      <c r="DA107" s="44">
        <f t="shared" si="376"/>
        <v>0</v>
      </c>
      <c r="DB107" s="44">
        <f t="shared" si="377"/>
        <v>0</v>
      </c>
      <c r="DC107" s="44">
        <f t="shared" si="378"/>
        <v>0</v>
      </c>
      <c r="DD107" s="44">
        <f t="shared" si="379"/>
        <v>0</v>
      </c>
      <c r="DE107" s="44">
        <f t="shared" si="380"/>
        <v>0</v>
      </c>
      <c r="DF107" s="44">
        <f t="shared" si="381"/>
        <v>0</v>
      </c>
      <c r="DG107" s="44">
        <f t="shared" si="382"/>
        <v>0</v>
      </c>
      <c r="DH107" s="44">
        <f t="shared" si="383"/>
        <v>0</v>
      </c>
      <c r="DI107" s="44">
        <f t="shared" si="384"/>
        <v>0</v>
      </c>
      <c r="DJ107" s="47"/>
    </row>
    <row r="108" spans="1:114" ht="13.5">
      <c r="A108" s="53" t="s">
        <v>121</v>
      </c>
      <c r="B108" s="53" t="s">
        <v>220</v>
      </c>
      <c r="C108" s="56">
        <v>47</v>
      </c>
      <c r="D108" s="54">
        <v>1281.3661202185792</v>
      </c>
      <c r="E108" s="54">
        <v>1521.8698460009934</v>
      </c>
      <c r="F108" s="55">
        <v>0</v>
      </c>
      <c r="G108" s="55">
        <v>0</v>
      </c>
      <c r="H108" s="55">
        <v>0</v>
      </c>
      <c r="I108" s="55">
        <v>0</v>
      </c>
      <c r="J108" s="55">
        <v>0</v>
      </c>
      <c r="K108" s="56">
        <v>0</v>
      </c>
      <c r="L108" s="56">
        <v>0</v>
      </c>
      <c r="M108" s="55">
        <v>0</v>
      </c>
      <c r="N108" s="55">
        <v>0</v>
      </c>
      <c r="O108" s="55">
        <v>0</v>
      </c>
      <c r="P108" s="55">
        <v>0</v>
      </c>
      <c r="Q108" s="55">
        <v>0</v>
      </c>
      <c r="R108" s="55">
        <v>1</v>
      </c>
      <c r="S108" s="55">
        <v>8</v>
      </c>
      <c r="T108" s="55">
        <v>9</v>
      </c>
      <c r="U108" s="55">
        <v>9</v>
      </c>
      <c r="V108" s="55">
        <v>10</v>
      </c>
      <c r="W108" s="55">
        <v>11</v>
      </c>
      <c r="X108" s="55">
        <v>10</v>
      </c>
      <c r="Y108" s="55">
        <v>11</v>
      </c>
      <c r="Z108" s="53" t="s">
        <v>121</v>
      </c>
      <c r="AA108" s="40"/>
      <c r="AB108" s="40">
        <f t="shared" si="305"/>
        <v>0</v>
      </c>
      <c r="AC108" s="40">
        <f t="shared" si="306"/>
        <v>0</v>
      </c>
      <c r="AD108" s="40">
        <f t="shared" si="307"/>
        <v>0</v>
      </c>
      <c r="AE108" s="40">
        <f t="shared" si="308"/>
        <v>0</v>
      </c>
      <c r="AF108" s="40">
        <f t="shared" si="309"/>
        <v>0</v>
      </c>
      <c r="AG108" s="40">
        <f t="shared" si="310"/>
        <v>0</v>
      </c>
      <c r="AH108" s="40">
        <f t="shared" si="311"/>
        <v>0</v>
      </c>
      <c r="AI108" s="40">
        <f t="shared" si="312"/>
        <v>0</v>
      </c>
      <c r="AJ108" s="40">
        <f t="shared" si="313"/>
        <v>0</v>
      </c>
      <c r="AK108" s="40">
        <f t="shared" si="314"/>
        <v>0</v>
      </c>
      <c r="AL108" s="40">
        <f t="shared" si="315"/>
        <v>0</v>
      </c>
      <c r="AM108" s="40">
        <f t="shared" si="316"/>
        <v>0</v>
      </c>
      <c r="AN108" s="40">
        <f t="shared" si="317"/>
        <v>1281.3661202185792</v>
      </c>
      <c r="AO108" s="40">
        <f t="shared" si="318"/>
        <v>10250.928961748634</v>
      </c>
      <c r="AP108" s="40">
        <f t="shared" si="319"/>
        <v>11532.295081967213</v>
      </c>
      <c r="AQ108" s="40">
        <f t="shared" si="320"/>
        <v>11532.295081967213</v>
      </c>
      <c r="AR108" s="40">
        <f t="shared" si="321"/>
        <v>12813.661202185793</v>
      </c>
      <c r="AS108" s="40">
        <f t="shared" si="322"/>
        <v>14095.027322404372</v>
      </c>
      <c r="AT108" s="40">
        <f t="shared" si="323"/>
        <v>12813.661202185793</v>
      </c>
      <c r="AU108" s="40">
        <f t="shared" si="324"/>
        <v>14095.027322404372</v>
      </c>
      <c r="AV108" s="39"/>
      <c r="AW108" s="41"/>
      <c r="AX108" s="41">
        <f t="shared" si="325"/>
        <v>0</v>
      </c>
      <c r="AY108" s="41">
        <f t="shared" si="326"/>
        <v>0</v>
      </c>
      <c r="AZ108" s="41">
        <f t="shared" si="327"/>
        <v>0</v>
      </c>
      <c r="BA108" s="41">
        <f t="shared" si="328"/>
        <v>0</v>
      </c>
      <c r="BB108" s="41">
        <f t="shared" si="329"/>
        <v>0</v>
      </c>
      <c r="BC108" s="41">
        <f t="shared" si="330"/>
        <v>0</v>
      </c>
      <c r="BD108" s="41">
        <f t="shared" si="331"/>
        <v>0</v>
      </c>
      <c r="BE108" s="41">
        <f t="shared" si="332"/>
        <v>0</v>
      </c>
      <c r="BF108" s="41">
        <f t="shared" si="333"/>
        <v>0</v>
      </c>
      <c r="BG108" s="41">
        <f t="shared" si="334"/>
        <v>0</v>
      </c>
      <c r="BH108" s="41">
        <f t="shared" si="335"/>
        <v>0</v>
      </c>
      <c r="BI108" s="41">
        <f t="shared" si="336"/>
        <v>0</v>
      </c>
      <c r="BJ108" s="41">
        <f t="shared" si="337"/>
        <v>1521.8698460009934</v>
      </c>
      <c r="BK108" s="41">
        <f t="shared" si="338"/>
        <v>12174.958768007948</v>
      </c>
      <c r="BL108" s="41">
        <f t="shared" si="339"/>
        <v>13696.82861400894</v>
      </c>
      <c r="BM108" s="41">
        <f t="shared" si="340"/>
        <v>13696.82861400894</v>
      </c>
      <c r="BN108" s="41">
        <f t="shared" si="341"/>
        <v>15218.698460009935</v>
      </c>
      <c r="BO108" s="41">
        <f t="shared" si="342"/>
        <v>16740.56830601093</v>
      </c>
      <c r="BP108" s="41">
        <f t="shared" si="343"/>
        <v>15218.698460009935</v>
      </c>
      <c r="BQ108" s="41">
        <f t="shared" si="344"/>
        <v>16740.56830601093</v>
      </c>
      <c r="BR108" s="46"/>
      <c r="BS108" s="33"/>
      <c r="BT108" s="42">
        <f t="shared" si="345"/>
        <v>0</v>
      </c>
      <c r="BU108" s="42">
        <f t="shared" si="346"/>
        <v>0</v>
      </c>
      <c r="BV108" s="42">
        <f t="shared" si="347"/>
        <v>0</v>
      </c>
      <c r="BW108" s="42">
        <f t="shared" si="348"/>
        <v>0</v>
      </c>
      <c r="BX108" s="42">
        <f t="shared" si="349"/>
        <v>0</v>
      </c>
      <c r="BY108" s="42">
        <f t="shared" si="350"/>
        <v>0</v>
      </c>
      <c r="BZ108" s="42">
        <f t="shared" si="351"/>
        <v>0</v>
      </c>
      <c r="CA108" s="42">
        <f t="shared" si="352"/>
        <v>0</v>
      </c>
      <c r="CB108" s="42">
        <f t="shared" si="353"/>
        <v>0</v>
      </c>
      <c r="CC108" s="42">
        <f t="shared" si="354"/>
        <v>0</v>
      </c>
      <c r="CD108" s="42">
        <f t="shared" si="355"/>
        <v>0</v>
      </c>
      <c r="CE108" s="42">
        <f t="shared" si="356"/>
        <v>0</v>
      </c>
      <c r="CF108" s="42">
        <f t="shared" si="357"/>
        <v>60224.20765027322</v>
      </c>
      <c r="CG108" s="42">
        <f t="shared" si="358"/>
        <v>481793.6612021858</v>
      </c>
      <c r="CH108" s="42">
        <f t="shared" si="359"/>
        <v>542017.868852459</v>
      </c>
      <c r="CI108" s="42">
        <f t="shared" si="360"/>
        <v>542017.868852459</v>
      </c>
      <c r="CJ108" s="42">
        <f t="shared" si="361"/>
        <v>602242.0765027322</v>
      </c>
      <c r="CK108" s="42">
        <f t="shared" si="362"/>
        <v>662466.2841530055</v>
      </c>
      <c r="CL108" s="42">
        <f t="shared" si="363"/>
        <v>602242.0765027322</v>
      </c>
      <c r="CM108" s="42">
        <f t="shared" si="364"/>
        <v>662466.2841530055</v>
      </c>
      <c r="CN108" s="46"/>
      <c r="CO108" s="46"/>
      <c r="CP108" s="44">
        <f t="shared" si="365"/>
        <v>0</v>
      </c>
      <c r="CQ108" s="44">
        <f t="shared" si="366"/>
        <v>0</v>
      </c>
      <c r="CR108" s="44">
        <f t="shared" si="367"/>
        <v>0</v>
      </c>
      <c r="CS108" s="44">
        <f t="shared" si="368"/>
        <v>0</v>
      </c>
      <c r="CT108" s="44">
        <f t="shared" si="369"/>
        <v>0</v>
      </c>
      <c r="CU108" s="44">
        <f t="shared" si="370"/>
        <v>0</v>
      </c>
      <c r="CV108" s="44">
        <f t="shared" si="371"/>
        <v>0</v>
      </c>
      <c r="CW108" s="44">
        <f t="shared" si="372"/>
        <v>0</v>
      </c>
      <c r="CX108" s="44">
        <f t="shared" si="373"/>
        <v>0</v>
      </c>
      <c r="CY108" s="44">
        <f t="shared" si="374"/>
        <v>0</v>
      </c>
      <c r="CZ108" s="44">
        <f t="shared" si="375"/>
        <v>0</v>
      </c>
      <c r="DA108" s="44">
        <f t="shared" si="376"/>
        <v>0</v>
      </c>
      <c r="DB108" s="44">
        <f t="shared" si="377"/>
        <v>71527.88276204669</v>
      </c>
      <c r="DC108" s="44">
        <f t="shared" si="378"/>
        <v>572223.0620963735</v>
      </c>
      <c r="DD108" s="44">
        <f t="shared" si="379"/>
        <v>643750.9448584202</v>
      </c>
      <c r="DE108" s="44">
        <f t="shared" si="380"/>
        <v>643750.9448584202</v>
      </c>
      <c r="DF108" s="44">
        <f t="shared" si="381"/>
        <v>715278.8276204669</v>
      </c>
      <c r="DG108" s="44">
        <f t="shared" si="382"/>
        <v>786806.7103825137</v>
      </c>
      <c r="DH108" s="44">
        <f t="shared" si="383"/>
        <v>715278.8276204669</v>
      </c>
      <c r="DI108" s="44">
        <f t="shared" si="384"/>
        <v>786806.7103825137</v>
      </c>
      <c r="DJ108" s="47"/>
    </row>
    <row r="109" spans="1:114" ht="13.5">
      <c r="A109" s="53" t="s">
        <v>143</v>
      </c>
      <c r="B109" s="53" t="s">
        <v>220</v>
      </c>
      <c r="C109" s="56">
        <v>47</v>
      </c>
      <c r="D109" s="54">
        <v>1281.3661202185792</v>
      </c>
      <c r="E109" s="54">
        <v>1521.8698460009934</v>
      </c>
      <c r="F109" s="55">
        <v>0</v>
      </c>
      <c r="G109" s="55">
        <v>0</v>
      </c>
      <c r="H109" s="55">
        <v>0</v>
      </c>
      <c r="I109" s="55">
        <v>0</v>
      </c>
      <c r="J109" s="55">
        <v>0</v>
      </c>
      <c r="K109" s="56">
        <v>0</v>
      </c>
      <c r="L109" s="56">
        <v>0</v>
      </c>
      <c r="M109" s="55">
        <v>0</v>
      </c>
      <c r="N109" s="55">
        <v>0</v>
      </c>
      <c r="O109" s="55">
        <v>0</v>
      </c>
      <c r="P109" s="55">
        <v>0</v>
      </c>
      <c r="Q109" s="55">
        <v>0</v>
      </c>
      <c r="R109" s="55">
        <v>0</v>
      </c>
      <c r="S109" s="55">
        <v>5</v>
      </c>
      <c r="T109" s="55">
        <v>5</v>
      </c>
      <c r="U109" s="55">
        <v>5</v>
      </c>
      <c r="V109" s="55">
        <v>5</v>
      </c>
      <c r="W109" s="55">
        <v>5</v>
      </c>
      <c r="X109" s="55">
        <v>5</v>
      </c>
      <c r="Y109" s="55">
        <v>4</v>
      </c>
      <c r="Z109" s="53" t="s">
        <v>143</v>
      </c>
      <c r="AA109" s="40"/>
      <c r="AB109" s="40">
        <f t="shared" si="305"/>
        <v>0</v>
      </c>
      <c r="AC109" s="40">
        <f t="shared" si="306"/>
        <v>0</v>
      </c>
      <c r="AD109" s="40">
        <f t="shared" si="307"/>
        <v>0</v>
      </c>
      <c r="AE109" s="40">
        <f t="shared" si="308"/>
        <v>0</v>
      </c>
      <c r="AF109" s="40">
        <f t="shared" si="309"/>
        <v>0</v>
      </c>
      <c r="AG109" s="40">
        <f t="shared" si="310"/>
        <v>0</v>
      </c>
      <c r="AH109" s="40">
        <f t="shared" si="311"/>
        <v>0</v>
      </c>
      <c r="AI109" s="40">
        <f t="shared" si="312"/>
        <v>0</v>
      </c>
      <c r="AJ109" s="40">
        <f t="shared" si="313"/>
        <v>0</v>
      </c>
      <c r="AK109" s="40">
        <f t="shared" si="314"/>
        <v>0</v>
      </c>
      <c r="AL109" s="40">
        <f t="shared" si="315"/>
        <v>0</v>
      </c>
      <c r="AM109" s="40">
        <f t="shared" si="316"/>
        <v>0</v>
      </c>
      <c r="AN109" s="40">
        <f t="shared" si="317"/>
        <v>0</v>
      </c>
      <c r="AO109" s="40">
        <f t="shared" si="318"/>
        <v>6406.830601092896</v>
      </c>
      <c r="AP109" s="40">
        <f t="shared" si="319"/>
        <v>6406.830601092896</v>
      </c>
      <c r="AQ109" s="40">
        <f t="shared" si="320"/>
        <v>6406.830601092896</v>
      </c>
      <c r="AR109" s="40">
        <f t="shared" si="321"/>
        <v>6406.830601092896</v>
      </c>
      <c r="AS109" s="40">
        <f t="shared" si="322"/>
        <v>6406.830601092896</v>
      </c>
      <c r="AT109" s="40">
        <f t="shared" si="323"/>
        <v>6406.830601092896</v>
      </c>
      <c r="AU109" s="40">
        <f t="shared" si="324"/>
        <v>5125.464480874317</v>
      </c>
      <c r="AV109" s="39"/>
      <c r="AW109" s="41"/>
      <c r="AX109" s="41">
        <f t="shared" si="325"/>
        <v>0</v>
      </c>
      <c r="AY109" s="41">
        <f t="shared" si="326"/>
        <v>0</v>
      </c>
      <c r="AZ109" s="41">
        <f t="shared" si="327"/>
        <v>0</v>
      </c>
      <c r="BA109" s="41">
        <f t="shared" si="328"/>
        <v>0</v>
      </c>
      <c r="BB109" s="41">
        <f t="shared" si="329"/>
        <v>0</v>
      </c>
      <c r="BC109" s="41">
        <f t="shared" si="330"/>
        <v>0</v>
      </c>
      <c r="BD109" s="41">
        <f t="shared" si="331"/>
        <v>0</v>
      </c>
      <c r="BE109" s="41">
        <f t="shared" si="332"/>
        <v>0</v>
      </c>
      <c r="BF109" s="41">
        <f t="shared" si="333"/>
        <v>0</v>
      </c>
      <c r="BG109" s="41">
        <f t="shared" si="334"/>
        <v>0</v>
      </c>
      <c r="BH109" s="41">
        <f t="shared" si="335"/>
        <v>0</v>
      </c>
      <c r="BI109" s="41">
        <f t="shared" si="336"/>
        <v>0</v>
      </c>
      <c r="BJ109" s="41">
        <f t="shared" si="337"/>
        <v>0</v>
      </c>
      <c r="BK109" s="41">
        <f t="shared" si="338"/>
        <v>7609.3492300049675</v>
      </c>
      <c r="BL109" s="41">
        <f t="shared" si="339"/>
        <v>7609.3492300049675</v>
      </c>
      <c r="BM109" s="41">
        <f t="shared" si="340"/>
        <v>7609.3492300049675</v>
      </c>
      <c r="BN109" s="41">
        <f t="shared" si="341"/>
        <v>7609.3492300049675</v>
      </c>
      <c r="BO109" s="41">
        <f t="shared" si="342"/>
        <v>7609.3492300049675</v>
      </c>
      <c r="BP109" s="41">
        <f t="shared" si="343"/>
        <v>7609.3492300049675</v>
      </c>
      <c r="BQ109" s="41">
        <f t="shared" si="344"/>
        <v>6087.479384003974</v>
      </c>
      <c r="BR109" s="46"/>
      <c r="BS109" s="33"/>
      <c r="BT109" s="42">
        <f t="shared" si="345"/>
        <v>0</v>
      </c>
      <c r="BU109" s="42">
        <f t="shared" si="346"/>
        <v>0</v>
      </c>
      <c r="BV109" s="42">
        <f t="shared" si="347"/>
        <v>0</v>
      </c>
      <c r="BW109" s="42">
        <f t="shared" si="348"/>
        <v>0</v>
      </c>
      <c r="BX109" s="42">
        <f t="shared" si="349"/>
        <v>0</v>
      </c>
      <c r="BY109" s="42">
        <f t="shared" si="350"/>
        <v>0</v>
      </c>
      <c r="BZ109" s="42">
        <f t="shared" si="351"/>
        <v>0</v>
      </c>
      <c r="CA109" s="42">
        <f t="shared" si="352"/>
        <v>0</v>
      </c>
      <c r="CB109" s="42">
        <f t="shared" si="353"/>
        <v>0</v>
      </c>
      <c r="CC109" s="42">
        <f t="shared" si="354"/>
        <v>0</v>
      </c>
      <c r="CD109" s="42">
        <f t="shared" si="355"/>
        <v>0</v>
      </c>
      <c r="CE109" s="42">
        <f t="shared" si="356"/>
        <v>0</v>
      </c>
      <c r="CF109" s="42">
        <f t="shared" si="357"/>
        <v>0</v>
      </c>
      <c r="CG109" s="42">
        <f t="shared" si="358"/>
        <v>301121.0382513661</v>
      </c>
      <c r="CH109" s="42">
        <f t="shared" si="359"/>
        <v>301121.0382513661</v>
      </c>
      <c r="CI109" s="42">
        <f t="shared" si="360"/>
        <v>301121.0382513661</v>
      </c>
      <c r="CJ109" s="42">
        <f t="shared" si="361"/>
        <v>301121.0382513661</v>
      </c>
      <c r="CK109" s="42">
        <f t="shared" si="362"/>
        <v>301121.0382513661</v>
      </c>
      <c r="CL109" s="42">
        <f t="shared" si="363"/>
        <v>301121.0382513661</v>
      </c>
      <c r="CM109" s="42">
        <f t="shared" si="364"/>
        <v>240896.8306010929</v>
      </c>
      <c r="CN109" s="46"/>
      <c r="CO109" s="46"/>
      <c r="CP109" s="44">
        <f t="shared" si="365"/>
        <v>0</v>
      </c>
      <c r="CQ109" s="44">
        <f t="shared" si="366"/>
        <v>0</v>
      </c>
      <c r="CR109" s="44">
        <f t="shared" si="367"/>
        <v>0</v>
      </c>
      <c r="CS109" s="44">
        <f t="shared" si="368"/>
        <v>0</v>
      </c>
      <c r="CT109" s="44">
        <f t="shared" si="369"/>
        <v>0</v>
      </c>
      <c r="CU109" s="44">
        <f t="shared" si="370"/>
        <v>0</v>
      </c>
      <c r="CV109" s="44">
        <f t="shared" si="371"/>
        <v>0</v>
      </c>
      <c r="CW109" s="44">
        <f t="shared" si="372"/>
        <v>0</v>
      </c>
      <c r="CX109" s="44">
        <f t="shared" si="373"/>
        <v>0</v>
      </c>
      <c r="CY109" s="44">
        <f t="shared" si="374"/>
        <v>0</v>
      </c>
      <c r="CZ109" s="44">
        <f t="shared" si="375"/>
        <v>0</v>
      </c>
      <c r="DA109" s="44">
        <f t="shared" si="376"/>
        <v>0</v>
      </c>
      <c r="DB109" s="44">
        <f t="shared" si="377"/>
        <v>0</v>
      </c>
      <c r="DC109" s="44">
        <f t="shared" si="378"/>
        <v>357639.41381023347</v>
      </c>
      <c r="DD109" s="44">
        <f t="shared" si="379"/>
        <v>357639.41381023347</v>
      </c>
      <c r="DE109" s="44">
        <f t="shared" si="380"/>
        <v>357639.41381023347</v>
      </c>
      <c r="DF109" s="44">
        <f t="shared" si="381"/>
        <v>357639.41381023347</v>
      </c>
      <c r="DG109" s="44">
        <f t="shared" si="382"/>
        <v>357639.41381023347</v>
      </c>
      <c r="DH109" s="44">
        <f t="shared" si="383"/>
        <v>357639.41381023347</v>
      </c>
      <c r="DI109" s="44">
        <f t="shared" si="384"/>
        <v>286111.53104818676</v>
      </c>
      <c r="DJ109" s="47"/>
    </row>
    <row r="110" spans="1:114" ht="13.5">
      <c r="A110" s="53" t="s">
        <v>144</v>
      </c>
      <c r="B110" s="53" t="s">
        <v>220</v>
      </c>
      <c r="C110" s="56">
        <v>47</v>
      </c>
      <c r="D110" s="54">
        <v>1281.3661202185792</v>
      </c>
      <c r="E110" s="54">
        <v>1521.8698460009934</v>
      </c>
      <c r="F110" s="55">
        <v>2</v>
      </c>
      <c r="G110" s="55">
        <v>2</v>
      </c>
      <c r="H110" s="55">
        <v>2</v>
      </c>
      <c r="I110" s="55">
        <v>2</v>
      </c>
      <c r="J110" s="55">
        <v>2</v>
      </c>
      <c r="K110" s="56">
        <v>2</v>
      </c>
      <c r="L110" s="56">
        <v>3</v>
      </c>
      <c r="M110" s="55">
        <v>2</v>
      </c>
      <c r="N110" s="55">
        <v>1</v>
      </c>
      <c r="O110" s="55">
        <v>5</v>
      </c>
      <c r="P110" s="55">
        <v>8</v>
      </c>
      <c r="Q110" s="55">
        <v>8</v>
      </c>
      <c r="R110" s="55">
        <v>8</v>
      </c>
      <c r="S110" s="55">
        <v>8</v>
      </c>
      <c r="T110" s="55">
        <v>6</v>
      </c>
      <c r="U110" s="55">
        <v>3</v>
      </c>
      <c r="V110" s="55">
        <v>3</v>
      </c>
      <c r="W110" s="55">
        <v>3</v>
      </c>
      <c r="X110" s="55">
        <v>3</v>
      </c>
      <c r="Y110" s="55">
        <v>1</v>
      </c>
      <c r="Z110" s="53" t="s">
        <v>144</v>
      </c>
      <c r="AA110" s="40"/>
      <c r="AB110" s="40">
        <f t="shared" si="305"/>
        <v>2562.7322404371585</v>
      </c>
      <c r="AC110" s="40">
        <f t="shared" si="306"/>
        <v>2562.7322404371585</v>
      </c>
      <c r="AD110" s="40">
        <f t="shared" si="307"/>
        <v>2562.7322404371585</v>
      </c>
      <c r="AE110" s="40">
        <f t="shared" si="308"/>
        <v>2562.7322404371585</v>
      </c>
      <c r="AF110" s="40">
        <f t="shared" si="309"/>
        <v>2562.7322404371585</v>
      </c>
      <c r="AG110" s="40">
        <f t="shared" si="310"/>
        <v>2562.7322404371585</v>
      </c>
      <c r="AH110" s="40">
        <f t="shared" si="311"/>
        <v>3844.0983606557375</v>
      </c>
      <c r="AI110" s="40">
        <f t="shared" si="312"/>
        <v>2562.7322404371585</v>
      </c>
      <c r="AJ110" s="40">
        <f t="shared" si="313"/>
        <v>1281.3661202185792</v>
      </c>
      <c r="AK110" s="40">
        <f t="shared" si="314"/>
        <v>6406.830601092896</v>
      </c>
      <c r="AL110" s="40">
        <f t="shared" si="315"/>
        <v>10250.928961748634</v>
      </c>
      <c r="AM110" s="40">
        <f t="shared" si="316"/>
        <v>10250.928961748634</v>
      </c>
      <c r="AN110" s="40">
        <f t="shared" si="317"/>
        <v>10250.928961748634</v>
      </c>
      <c r="AO110" s="40">
        <f t="shared" si="318"/>
        <v>10250.928961748634</v>
      </c>
      <c r="AP110" s="40">
        <f t="shared" si="319"/>
        <v>7688.196721311475</v>
      </c>
      <c r="AQ110" s="40">
        <f t="shared" si="320"/>
        <v>3844.0983606557375</v>
      </c>
      <c r="AR110" s="40">
        <f t="shared" si="321"/>
        <v>3844.0983606557375</v>
      </c>
      <c r="AS110" s="40">
        <f t="shared" si="322"/>
        <v>3844.0983606557375</v>
      </c>
      <c r="AT110" s="40">
        <f t="shared" si="323"/>
        <v>3844.0983606557375</v>
      </c>
      <c r="AU110" s="40">
        <f t="shared" si="324"/>
        <v>1281.3661202185792</v>
      </c>
      <c r="AV110" s="39"/>
      <c r="AW110" s="41"/>
      <c r="AX110" s="41">
        <f t="shared" si="325"/>
        <v>3043.739692001987</v>
      </c>
      <c r="AY110" s="41">
        <f t="shared" si="326"/>
        <v>3043.739692001987</v>
      </c>
      <c r="AZ110" s="41">
        <f t="shared" si="327"/>
        <v>3043.739692001987</v>
      </c>
      <c r="BA110" s="41">
        <f t="shared" si="328"/>
        <v>3043.739692001987</v>
      </c>
      <c r="BB110" s="41">
        <f t="shared" si="329"/>
        <v>3043.739692001987</v>
      </c>
      <c r="BC110" s="41">
        <f t="shared" si="330"/>
        <v>3043.739692001987</v>
      </c>
      <c r="BD110" s="41">
        <f t="shared" si="331"/>
        <v>4565.60953800298</v>
      </c>
      <c r="BE110" s="41">
        <f t="shared" si="332"/>
        <v>3043.739692001987</v>
      </c>
      <c r="BF110" s="41">
        <f t="shared" si="333"/>
        <v>1521.8698460009934</v>
      </c>
      <c r="BG110" s="41">
        <f t="shared" si="334"/>
        <v>7609.3492300049675</v>
      </c>
      <c r="BH110" s="41">
        <f t="shared" si="335"/>
        <v>12174.958768007948</v>
      </c>
      <c r="BI110" s="41">
        <f t="shared" si="336"/>
        <v>12174.958768007948</v>
      </c>
      <c r="BJ110" s="41">
        <f t="shared" si="337"/>
        <v>12174.958768007948</v>
      </c>
      <c r="BK110" s="41">
        <f t="shared" si="338"/>
        <v>12174.958768007948</v>
      </c>
      <c r="BL110" s="41">
        <f t="shared" si="339"/>
        <v>9131.21907600596</v>
      </c>
      <c r="BM110" s="41">
        <f t="shared" si="340"/>
        <v>4565.60953800298</v>
      </c>
      <c r="BN110" s="41">
        <f t="shared" si="341"/>
        <v>4565.60953800298</v>
      </c>
      <c r="BO110" s="41">
        <f t="shared" si="342"/>
        <v>4565.60953800298</v>
      </c>
      <c r="BP110" s="41">
        <f t="shared" si="343"/>
        <v>4565.60953800298</v>
      </c>
      <c r="BQ110" s="41">
        <f t="shared" si="344"/>
        <v>1521.8698460009934</v>
      </c>
      <c r="BR110" s="46"/>
      <c r="BS110" s="33"/>
      <c r="BT110" s="42">
        <f t="shared" si="345"/>
        <v>120448.41530054645</v>
      </c>
      <c r="BU110" s="42">
        <f t="shared" si="346"/>
        <v>120448.41530054645</v>
      </c>
      <c r="BV110" s="42">
        <f t="shared" si="347"/>
        <v>120448.41530054645</v>
      </c>
      <c r="BW110" s="42">
        <f t="shared" si="348"/>
        <v>120448.41530054645</v>
      </c>
      <c r="BX110" s="42">
        <f t="shared" si="349"/>
        <v>120448.41530054645</v>
      </c>
      <c r="BY110" s="42">
        <f t="shared" si="350"/>
        <v>120448.41530054645</v>
      </c>
      <c r="BZ110" s="42">
        <f t="shared" si="351"/>
        <v>180672.62295081967</v>
      </c>
      <c r="CA110" s="42">
        <f t="shared" si="352"/>
        <v>120448.41530054645</v>
      </c>
      <c r="CB110" s="42">
        <f t="shared" si="353"/>
        <v>60224.20765027322</v>
      </c>
      <c r="CC110" s="42">
        <f t="shared" si="354"/>
        <v>301121.0382513661</v>
      </c>
      <c r="CD110" s="42">
        <f t="shared" si="355"/>
        <v>481793.6612021858</v>
      </c>
      <c r="CE110" s="42">
        <f t="shared" si="356"/>
        <v>481793.6612021858</v>
      </c>
      <c r="CF110" s="42">
        <f t="shared" si="357"/>
        <v>481793.6612021858</v>
      </c>
      <c r="CG110" s="42">
        <f t="shared" si="358"/>
        <v>481793.6612021858</v>
      </c>
      <c r="CH110" s="42">
        <f t="shared" si="359"/>
        <v>361345.24590163934</v>
      </c>
      <c r="CI110" s="42">
        <f t="shared" si="360"/>
        <v>180672.62295081967</v>
      </c>
      <c r="CJ110" s="42">
        <f t="shared" si="361"/>
        <v>180672.62295081967</v>
      </c>
      <c r="CK110" s="42">
        <f t="shared" si="362"/>
        <v>180672.62295081967</v>
      </c>
      <c r="CL110" s="42">
        <f t="shared" si="363"/>
        <v>180672.62295081967</v>
      </c>
      <c r="CM110" s="42">
        <f t="shared" si="364"/>
        <v>60224.20765027322</v>
      </c>
      <c r="CN110" s="46"/>
      <c r="CO110" s="46"/>
      <c r="CP110" s="44">
        <f t="shared" si="365"/>
        <v>143055.76552409338</v>
      </c>
      <c r="CQ110" s="44">
        <f t="shared" si="366"/>
        <v>143055.76552409338</v>
      </c>
      <c r="CR110" s="44">
        <f t="shared" si="367"/>
        <v>143055.76552409338</v>
      </c>
      <c r="CS110" s="44">
        <f t="shared" si="368"/>
        <v>143055.76552409338</v>
      </c>
      <c r="CT110" s="44">
        <f t="shared" si="369"/>
        <v>143055.76552409338</v>
      </c>
      <c r="CU110" s="44">
        <f t="shared" si="370"/>
        <v>143055.76552409338</v>
      </c>
      <c r="CV110" s="44">
        <f t="shared" si="371"/>
        <v>214583.64828614006</v>
      </c>
      <c r="CW110" s="44">
        <f t="shared" si="372"/>
        <v>143055.76552409338</v>
      </c>
      <c r="CX110" s="44">
        <f t="shared" si="373"/>
        <v>71527.88276204669</v>
      </c>
      <c r="CY110" s="44">
        <f t="shared" si="374"/>
        <v>357639.41381023347</v>
      </c>
      <c r="CZ110" s="44">
        <f t="shared" si="375"/>
        <v>572223.0620963735</v>
      </c>
      <c r="DA110" s="44">
        <f t="shared" si="376"/>
        <v>572223.0620963735</v>
      </c>
      <c r="DB110" s="44">
        <f t="shared" si="377"/>
        <v>572223.0620963735</v>
      </c>
      <c r="DC110" s="44">
        <f t="shared" si="378"/>
        <v>572223.0620963735</v>
      </c>
      <c r="DD110" s="44">
        <f t="shared" si="379"/>
        <v>429167.2965722801</v>
      </c>
      <c r="DE110" s="44">
        <f t="shared" si="380"/>
        <v>214583.64828614006</v>
      </c>
      <c r="DF110" s="44">
        <f t="shared" si="381"/>
        <v>214583.64828614006</v>
      </c>
      <c r="DG110" s="44">
        <f t="shared" si="382"/>
        <v>214583.64828614006</v>
      </c>
      <c r="DH110" s="44">
        <f t="shared" si="383"/>
        <v>214583.64828614006</v>
      </c>
      <c r="DI110" s="44">
        <f t="shared" si="384"/>
        <v>71527.88276204669</v>
      </c>
      <c r="DJ110" s="47"/>
    </row>
    <row r="111" spans="1:114" ht="13.5">
      <c r="A111" s="53" t="s">
        <v>119</v>
      </c>
      <c r="B111" s="53" t="s">
        <v>220</v>
      </c>
      <c r="C111" s="56">
        <v>55</v>
      </c>
      <c r="D111" s="54">
        <v>1281.3661202185792</v>
      </c>
      <c r="E111" s="54">
        <v>1521.8698460009934</v>
      </c>
      <c r="F111" s="55">
        <v>0</v>
      </c>
      <c r="G111" s="55">
        <v>0</v>
      </c>
      <c r="H111" s="55">
        <v>0</v>
      </c>
      <c r="I111" s="55">
        <v>0</v>
      </c>
      <c r="J111" s="55">
        <v>0</v>
      </c>
      <c r="K111" s="56">
        <v>0</v>
      </c>
      <c r="L111" s="56">
        <v>0</v>
      </c>
      <c r="M111" s="55">
        <v>0</v>
      </c>
      <c r="N111" s="55">
        <v>0</v>
      </c>
      <c r="O111" s="55">
        <v>6</v>
      </c>
      <c r="P111" s="55">
        <v>8</v>
      </c>
      <c r="Q111" s="55">
        <v>9</v>
      </c>
      <c r="R111" s="55">
        <v>16</v>
      </c>
      <c r="S111" s="55">
        <v>16</v>
      </c>
      <c r="T111" s="55">
        <v>18</v>
      </c>
      <c r="U111" s="55">
        <v>18</v>
      </c>
      <c r="V111" s="55">
        <v>16</v>
      </c>
      <c r="W111" s="55">
        <v>15</v>
      </c>
      <c r="X111" s="55">
        <v>7</v>
      </c>
      <c r="Y111" s="55">
        <v>6</v>
      </c>
      <c r="Z111" s="53" t="s">
        <v>119</v>
      </c>
      <c r="AA111" s="40"/>
      <c r="AB111" s="40">
        <f t="shared" si="305"/>
        <v>0</v>
      </c>
      <c r="AC111" s="40">
        <f t="shared" si="306"/>
        <v>0</v>
      </c>
      <c r="AD111" s="40">
        <f t="shared" si="307"/>
        <v>0</v>
      </c>
      <c r="AE111" s="40">
        <f t="shared" si="308"/>
        <v>0</v>
      </c>
      <c r="AF111" s="40">
        <f t="shared" si="309"/>
        <v>0</v>
      </c>
      <c r="AG111" s="40">
        <f t="shared" si="310"/>
        <v>0</v>
      </c>
      <c r="AH111" s="40">
        <f t="shared" si="311"/>
        <v>0</v>
      </c>
      <c r="AI111" s="40">
        <f t="shared" si="312"/>
        <v>0</v>
      </c>
      <c r="AJ111" s="40">
        <f t="shared" si="313"/>
        <v>0</v>
      </c>
      <c r="AK111" s="40">
        <f t="shared" si="314"/>
        <v>7688.196721311475</v>
      </c>
      <c r="AL111" s="40">
        <f t="shared" si="315"/>
        <v>10250.928961748634</v>
      </c>
      <c r="AM111" s="40">
        <f t="shared" si="316"/>
        <v>11532.295081967213</v>
      </c>
      <c r="AN111" s="40">
        <f t="shared" si="317"/>
        <v>20501.857923497268</v>
      </c>
      <c r="AO111" s="40">
        <f t="shared" si="318"/>
        <v>20501.857923497268</v>
      </c>
      <c r="AP111" s="40">
        <f t="shared" si="319"/>
        <v>23064.590163934427</v>
      </c>
      <c r="AQ111" s="40">
        <f t="shared" si="320"/>
        <v>23064.590163934427</v>
      </c>
      <c r="AR111" s="40">
        <f t="shared" si="321"/>
        <v>20501.857923497268</v>
      </c>
      <c r="AS111" s="40">
        <f t="shared" si="322"/>
        <v>19220.491803278688</v>
      </c>
      <c r="AT111" s="40">
        <f t="shared" si="323"/>
        <v>8969.562841530054</v>
      </c>
      <c r="AU111" s="40">
        <f t="shared" si="324"/>
        <v>7688.196721311475</v>
      </c>
      <c r="AV111" s="39"/>
      <c r="AW111" s="41"/>
      <c r="AX111" s="41">
        <f t="shared" si="325"/>
        <v>0</v>
      </c>
      <c r="AY111" s="41">
        <f t="shared" si="326"/>
        <v>0</v>
      </c>
      <c r="AZ111" s="41">
        <f t="shared" si="327"/>
        <v>0</v>
      </c>
      <c r="BA111" s="41">
        <f t="shared" si="328"/>
        <v>0</v>
      </c>
      <c r="BB111" s="41">
        <f t="shared" si="329"/>
        <v>0</v>
      </c>
      <c r="BC111" s="41">
        <f t="shared" si="330"/>
        <v>0</v>
      </c>
      <c r="BD111" s="41">
        <f t="shared" si="331"/>
        <v>0</v>
      </c>
      <c r="BE111" s="41">
        <f t="shared" si="332"/>
        <v>0</v>
      </c>
      <c r="BF111" s="41">
        <f t="shared" si="333"/>
        <v>0</v>
      </c>
      <c r="BG111" s="41">
        <f t="shared" si="334"/>
        <v>9131.21907600596</v>
      </c>
      <c r="BH111" s="41">
        <f t="shared" si="335"/>
        <v>12174.958768007948</v>
      </c>
      <c r="BI111" s="41">
        <f t="shared" si="336"/>
        <v>13696.82861400894</v>
      </c>
      <c r="BJ111" s="41">
        <f t="shared" si="337"/>
        <v>24349.917536015895</v>
      </c>
      <c r="BK111" s="41">
        <f t="shared" si="338"/>
        <v>24349.917536015895</v>
      </c>
      <c r="BL111" s="41">
        <f t="shared" si="339"/>
        <v>27393.65722801788</v>
      </c>
      <c r="BM111" s="41">
        <f t="shared" si="340"/>
        <v>27393.65722801788</v>
      </c>
      <c r="BN111" s="41">
        <f t="shared" si="341"/>
        <v>24349.917536015895</v>
      </c>
      <c r="BO111" s="41">
        <f t="shared" si="342"/>
        <v>22828.0476900149</v>
      </c>
      <c r="BP111" s="41">
        <f t="shared" si="343"/>
        <v>10653.088922006955</v>
      </c>
      <c r="BQ111" s="41">
        <f t="shared" si="344"/>
        <v>9131.21907600596</v>
      </c>
      <c r="BR111" s="46"/>
      <c r="BS111" s="33"/>
      <c r="BT111" s="42">
        <f t="shared" si="345"/>
        <v>0</v>
      </c>
      <c r="BU111" s="42">
        <f t="shared" si="346"/>
        <v>0</v>
      </c>
      <c r="BV111" s="42">
        <f t="shared" si="347"/>
        <v>0</v>
      </c>
      <c r="BW111" s="42">
        <f t="shared" si="348"/>
        <v>0</v>
      </c>
      <c r="BX111" s="42">
        <f t="shared" si="349"/>
        <v>0</v>
      </c>
      <c r="BY111" s="42">
        <f t="shared" si="350"/>
        <v>0</v>
      </c>
      <c r="BZ111" s="42">
        <f t="shared" si="351"/>
        <v>0</v>
      </c>
      <c r="CA111" s="42">
        <f t="shared" si="352"/>
        <v>0</v>
      </c>
      <c r="CB111" s="42">
        <f t="shared" si="353"/>
        <v>0</v>
      </c>
      <c r="CC111" s="42">
        <f t="shared" si="354"/>
        <v>422850.8196721311</v>
      </c>
      <c r="CD111" s="42">
        <f t="shared" si="355"/>
        <v>563801.0928961749</v>
      </c>
      <c r="CE111" s="42">
        <f t="shared" si="356"/>
        <v>634276.2295081967</v>
      </c>
      <c r="CF111" s="42">
        <f t="shared" si="357"/>
        <v>1127602.1857923497</v>
      </c>
      <c r="CG111" s="42">
        <f t="shared" si="358"/>
        <v>1127602.1857923497</v>
      </c>
      <c r="CH111" s="42">
        <f t="shared" si="359"/>
        <v>1268552.4590163934</v>
      </c>
      <c r="CI111" s="42">
        <f t="shared" si="360"/>
        <v>1268552.4590163934</v>
      </c>
      <c r="CJ111" s="42">
        <f t="shared" si="361"/>
        <v>1127602.1857923497</v>
      </c>
      <c r="CK111" s="42">
        <f t="shared" si="362"/>
        <v>1057127.049180328</v>
      </c>
      <c r="CL111" s="42">
        <f t="shared" si="363"/>
        <v>493325.956284153</v>
      </c>
      <c r="CM111" s="42">
        <f t="shared" si="364"/>
        <v>422850.8196721311</v>
      </c>
      <c r="CN111" s="46"/>
      <c r="CO111" s="46"/>
      <c r="CP111" s="44">
        <f t="shared" si="365"/>
        <v>0</v>
      </c>
      <c r="CQ111" s="44">
        <f t="shared" si="366"/>
        <v>0</v>
      </c>
      <c r="CR111" s="44">
        <f t="shared" si="367"/>
        <v>0</v>
      </c>
      <c r="CS111" s="44">
        <f t="shared" si="368"/>
        <v>0</v>
      </c>
      <c r="CT111" s="44">
        <f t="shared" si="369"/>
        <v>0</v>
      </c>
      <c r="CU111" s="44">
        <f t="shared" si="370"/>
        <v>0</v>
      </c>
      <c r="CV111" s="44">
        <f t="shared" si="371"/>
        <v>0</v>
      </c>
      <c r="CW111" s="44">
        <f t="shared" si="372"/>
        <v>0</v>
      </c>
      <c r="CX111" s="44">
        <f t="shared" si="373"/>
        <v>0</v>
      </c>
      <c r="CY111" s="44">
        <f t="shared" si="374"/>
        <v>502217.0491803278</v>
      </c>
      <c r="CZ111" s="44">
        <f t="shared" si="375"/>
        <v>669622.7322404371</v>
      </c>
      <c r="DA111" s="44">
        <f t="shared" si="376"/>
        <v>753325.5737704918</v>
      </c>
      <c r="DB111" s="44">
        <f t="shared" si="377"/>
        <v>1339245.4644808741</v>
      </c>
      <c r="DC111" s="44">
        <f t="shared" si="378"/>
        <v>1339245.4644808741</v>
      </c>
      <c r="DD111" s="44">
        <f t="shared" si="379"/>
        <v>1506651.1475409835</v>
      </c>
      <c r="DE111" s="44">
        <f t="shared" si="380"/>
        <v>1506651.1475409835</v>
      </c>
      <c r="DF111" s="44">
        <f t="shared" si="381"/>
        <v>1339245.4644808741</v>
      </c>
      <c r="DG111" s="44">
        <f t="shared" si="382"/>
        <v>1255542.6229508196</v>
      </c>
      <c r="DH111" s="44">
        <f t="shared" si="383"/>
        <v>585919.8907103825</v>
      </c>
      <c r="DI111" s="44">
        <f t="shared" si="384"/>
        <v>502217.0491803278</v>
      </c>
      <c r="DJ111" s="47"/>
    </row>
    <row r="112" spans="1:114" ht="13.5">
      <c r="A112" s="53" t="s">
        <v>146</v>
      </c>
      <c r="B112" s="53" t="s">
        <v>220</v>
      </c>
      <c r="C112" s="56">
        <v>55</v>
      </c>
      <c r="D112" s="54">
        <v>1281.3661202185792</v>
      </c>
      <c r="E112" s="54">
        <v>1521.8698460009934</v>
      </c>
      <c r="F112" s="55">
        <v>1</v>
      </c>
      <c r="G112" s="55">
        <v>1</v>
      </c>
      <c r="H112" s="55">
        <v>1</v>
      </c>
      <c r="I112" s="55">
        <v>1</v>
      </c>
      <c r="J112" s="55">
        <v>1</v>
      </c>
      <c r="K112" s="56">
        <v>1</v>
      </c>
      <c r="L112" s="56">
        <v>1</v>
      </c>
      <c r="M112" s="55">
        <v>1</v>
      </c>
      <c r="N112" s="55">
        <v>0</v>
      </c>
      <c r="O112" s="55">
        <v>1</v>
      </c>
      <c r="P112" s="55">
        <v>2</v>
      </c>
      <c r="Q112" s="55">
        <v>1</v>
      </c>
      <c r="R112" s="55">
        <v>1</v>
      </c>
      <c r="S112" s="55">
        <v>2</v>
      </c>
      <c r="T112" s="55">
        <v>1</v>
      </c>
      <c r="U112" s="55">
        <v>2</v>
      </c>
      <c r="V112" s="55">
        <v>6</v>
      </c>
      <c r="W112" s="55">
        <v>6</v>
      </c>
      <c r="X112" s="55">
        <v>6</v>
      </c>
      <c r="Y112" s="55">
        <v>1</v>
      </c>
      <c r="Z112" s="53" t="s">
        <v>146</v>
      </c>
      <c r="AA112" s="40"/>
      <c r="AB112" s="40">
        <f t="shared" si="305"/>
        <v>1281.3661202185792</v>
      </c>
      <c r="AC112" s="40">
        <f t="shared" si="306"/>
        <v>1281.3661202185792</v>
      </c>
      <c r="AD112" s="40">
        <f t="shared" si="307"/>
        <v>1281.3661202185792</v>
      </c>
      <c r="AE112" s="40">
        <f t="shared" si="308"/>
        <v>1281.3661202185792</v>
      </c>
      <c r="AF112" s="40">
        <f t="shared" si="309"/>
        <v>1281.3661202185792</v>
      </c>
      <c r="AG112" s="40">
        <f t="shared" si="310"/>
        <v>1281.3661202185792</v>
      </c>
      <c r="AH112" s="40">
        <f t="shared" si="311"/>
        <v>1281.3661202185792</v>
      </c>
      <c r="AI112" s="40">
        <f t="shared" si="312"/>
        <v>1281.3661202185792</v>
      </c>
      <c r="AJ112" s="40">
        <f t="shared" si="313"/>
        <v>0</v>
      </c>
      <c r="AK112" s="40">
        <f t="shared" si="314"/>
        <v>1281.3661202185792</v>
      </c>
      <c r="AL112" s="40">
        <f t="shared" si="315"/>
        <v>2562.7322404371585</v>
      </c>
      <c r="AM112" s="40">
        <f t="shared" si="316"/>
        <v>1281.3661202185792</v>
      </c>
      <c r="AN112" s="40">
        <f t="shared" si="317"/>
        <v>1281.3661202185792</v>
      </c>
      <c r="AO112" s="40">
        <f t="shared" si="318"/>
        <v>2562.7322404371585</v>
      </c>
      <c r="AP112" s="40">
        <f t="shared" si="319"/>
        <v>1281.3661202185792</v>
      </c>
      <c r="AQ112" s="40">
        <f t="shared" si="320"/>
        <v>2562.7322404371585</v>
      </c>
      <c r="AR112" s="40">
        <f t="shared" si="321"/>
        <v>7688.196721311475</v>
      </c>
      <c r="AS112" s="40">
        <f t="shared" si="322"/>
        <v>7688.196721311475</v>
      </c>
      <c r="AT112" s="40">
        <f t="shared" si="323"/>
        <v>7688.196721311475</v>
      </c>
      <c r="AU112" s="40">
        <f t="shared" si="324"/>
        <v>1281.3661202185792</v>
      </c>
      <c r="AV112" s="39"/>
      <c r="AW112" s="41"/>
      <c r="AX112" s="41">
        <f t="shared" si="325"/>
        <v>1521.8698460009934</v>
      </c>
      <c r="AY112" s="41">
        <f t="shared" si="326"/>
        <v>1521.8698460009934</v>
      </c>
      <c r="AZ112" s="41">
        <f t="shared" si="327"/>
        <v>1521.8698460009934</v>
      </c>
      <c r="BA112" s="41">
        <f t="shared" si="328"/>
        <v>1521.8698460009934</v>
      </c>
      <c r="BB112" s="41">
        <f t="shared" si="329"/>
        <v>1521.8698460009934</v>
      </c>
      <c r="BC112" s="41">
        <f t="shared" si="330"/>
        <v>1521.8698460009934</v>
      </c>
      <c r="BD112" s="41">
        <f t="shared" si="331"/>
        <v>1521.8698460009934</v>
      </c>
      <c r="BE112" s="41">
        <f t="shared" si="332"/>
        <v>1521.8698460009934</v>
      </c>
      <c r="BF112" s="41">
        <f t="shared" si="333"/>
        <v>0</v>
      </c>
      <c r="BG112" s="41">
        <f t="shared" si="334"/>
        <v>1521.8698460009934</v>
      </c>
      <c r="BH112" s="41">
        <f t="shared" si="335"/>
        <v>3043.739692001987</v>
      </c>
      <c r="BI112" s="41">
        <f t="shared" si="336"/>
        <v>1521.8698460009934</v>
      </c>
      <c r="BJ112" s="41">
        <f t="shared" si="337"/>
        <v>1521.8698460009934</v>
      </c>
      <c r="BK112" s="41">
        <f t="shared" si="338"/>
        <v>3043.739692001987</v>
      </c>
      <c r="BL112" s="41">
        <f t="shared" si="339"/>
        <v>1521.8698460009934</v>
      </c>
      <c r="BM112" s="41">
        <f t="shared" si="340"/>
        <v>3043.739692001987</v>
      </c>
      <c r="BN112" s="41">
        <f t="shared" si="341"/>
        <v>9131.21907600596</v>
      </c>
      <c r="BO112" s="41">
        <f t="shared" si="342"/>
        <v>9131.21907600596</v>
      </c>
      <c r="BP112" s="41">
        <f t="shared" si="343"/>
        <v>9131.21907600596</v>
      </c>
      <c r="BQ112" s="41">
        <f t="shared" si="344"/>
        <v>1521.8698460009934</v>
      </c>
      <c r="BR112" s="46"/>
      <c r="BS112" s="33"/>
      <c r="BT112" s="42">
        <f t="shared" si="345"/>
        <v>70475.13661202186</v>
      </c>
      <c r="BU112" s="42">
        <f t="shared" si="346"/>
        <v>70475.13661202186</v>
      </c>
      <c r="BV112" s="42">
        <f t="shared" si="347"/>
        <v>70475.13661202186</v>
      </c>
      <c r="BW112" s="42">
        <f t="shared" si="348"/>
        <v>70475.13661202186</v>
      </c>
      <c r="BX112" s="42">
        <f t="shared" si="349"/>
        <v>70475.13661202186</v>
      </c>
      <c r="BY112" s="42">
        <f t="shared" si="350"/>
        <v>70475.13661202186</v>
      </c>
      <c r="BZ112" s="42">
        <f t="shared" si="351"/>
        <v>70475.13661202186</v>
      </c>
      <c r="CA112" s="42">
        <f t="shared" si="352"/>
        <v>70475.13661202186</v>
      </c>
      <c r="CB112" s="42">
        <f t="shared" si="353"/>
        <v>0</v>
      </c>
      <c r="CC112" s="42">
        <f t="shared" si="354"/>
        <v>70475.13661202186</v>
      </c>
      <c r="CD112" s="42">
        <f t="shared" si="355"/>
        <v>140950.27322404372</v>
      </c>
      <c r="CE112" s="42">
        <f t="shared" si="356"/>
        <v>70475.13661202186</v>
      </c>
      <c r="CF112" s="42">
        <f t="shared" si="357"/>
        <v>70475.13661202186</v>
      </c>
      <c r="CG112" s="42">
        <f t="shared" si="358"/>
        <v>140950.27322404372</v>
      </c>
      <c r="CH112" s="42">
        <f t="shared" si="359"/>
        <v>70475.13661202186</v>
      </c>
      <c r="CI112" s="42">
        <f t="shared" si="360"/>
        <v>140950.27322404372</v>
      </c>
      <c r="CJ112" s="42">
        <f t="shared" si="361"/>
        <v>422850.8196721311</v>
      </c>
      <c r="CK112" s="42">
        <f t="shared" si="362"/>
        <v>422850.8196721311</v>
      </c>
      <c r="CL112" s="42">
        <f t="shared" si="363"/>
        <v>422850.8196721311</v>
      </c>
      <c r="CM112" s="42">
        <f t="shared" si="364"/>
        <v>70475.13661202186</v>
      </c>
      <c r="CN112" s="46"/>
      <c r="CO112" s="46"/>
      <c r="CP112" s="44">
        <f t="shared" si="365"/>
        <v>83702.84153005463</v>
      </c>
      <c r="CQ112" s="44">
        <f t="shared" si="366"/>
        <v>83702.84153005463</v>
      </c>
      <c r="CR112" s="44">
        <f t="shared" si="367"/>
        <v>83702.84153005463</v>
      </c>
      <c r="CS112" s="44">
        <f t="shared" si="368"/>
        <v>83702.84153005463</v>
      </c>
      <c r="CT112" s="44">
        <f t="shared" si="369"/>
        <v>83702.84153005463</v>
      </c>
      <c r="CU112" s="44">
        <f t="shared" si="370"/>
        <v>83702.84153005463</v>
      </c>
      <c r="CV112" s="44">
        <f t="shared" si="371"/>
        <v>83702.84153005463</v>
      </c>
      <c r="CW112" s="44">
        <f t="shared" si="372"/>
        <v>83702.84153005463</v>
      </c>
      <c r="CX112" s="44">
        <f t="shared" si="373"/>
        <v>0</v>
      </c>
      <c r="CY112" s="44">
        <f t="shared" si="374"/>
        <v>83702.84153005463</v>
      </c>
      <c r="CZ112" s="44">
        <f t="shared" si="375"/>
        <v>167405.68306010927</v>
      </c>
      <c r="DA112" s="44">
        <f t="shared" si="376"/>
        <v>83702.84153005463</v>
      </c>
      <c r="DB112" s="44">
        <f t="shared" si="377"/>
        <v>83702.84153005463</v>
      </c>
      <c r="DC112" s="44">
        <f t="shared" si="378"/>
        <v>167405.68306010927</v>
      </c>
      <c r="DD112" s="44">
        <f t="shared" si="379"/>
        <v>83702.84153005463</v>
      </c>
      <c r="DE112" s="44">
        <f t="shared" si="380"/>
        <v>167405.68306010927</v>
      </c>
      <c r="DF112" s="44">
        <f t="shared" si="381"/>
        <v>502217.0491803278</v>
      </c>
      <c r="DG112" s="44">
        <f t="shared" si="382"/>
        <v>502217.0491803278</v>
      </c>
      <c r="DH112" s="44">
        <f t="shared" si="383"/>
        <v>502217.0491803278</v>
      </c>
      <c r="DI112" s="44">
        <f t="shared" si="384"/>
        <v>83702.84153005463</v>
      </c>
      <c r="DJ112" s="47"/>
    </row>
    <row r="113" spans="1:114" ht="13.5">
      <c r="A113" s="53" t="s">
        <v>90</v>
      </c>
      <c r="B113" s="53" t="s">
        <v>220</v>
      </c>
      <c r="C113" s="56">
        <v>54</v>
      </c>
      <c r="D113" s="54">
        <v>1581.5</v>
      </c>
      <c r="E113" s="54">
        <v>2718.2727272727275</v>
      </c>
      <c r="F113" s="55">
        <v>1</v>
      </c>
      <c r="G113" s="55">
        <v>1</v>
      </c>
      <c r="H113" s="55">
        <v>1</v>
      </c>
      <c r="I113" s="55">
        <v>1</v>
      </c>
      <c r="J113" s="55">
        <v>2</v>
      </c>
      <c r="K113" s="56">
        <v>7</v>
      </c>
      <c r="L113" s="56">
        <v>14</v>
      </c>
      <c r="M113" s="55">
        <v>18</v>
      </c>
      <c r="N113" s="55">
        <v>25</v>
      </c>
      <c r="O113" s="55">
        <v>14</v>
      </c>
      <c r="P113" s="55">
        <v>17</v>
      </c>
      <c r="Q113" s="55">
        <v>22</v>
      </c>
      <c r="R113" s="55">
        <v>19</v>
      </c>
      <c r="S113" s="55">
        <v>27</v>
      </c>
      <c r="T113" s="55">
        <v>38</v>
      </c>
      <c r="U113" s="55">
        <v>43</v>
      </c>
      <c r="V113" s="55">
        <v>51</v>
      </c>
      <c r="W113" s="55">
        <v>56</v>
      </c>
      <c r="X113" s="55">
        <v>47</v>
      </c>
      <c r="Y113" s="55">
        <v>61</v>
      </c>
      <c r="Z113" s="53" t="s">
        <v>90</v>
      </c>
      <c r="AA113" s="40"/>
      <c r="AB113" s="40">
        <f t="shared" si="305"/>
        <v>1581.5</v>
      </c>
      <c r="AC113" s="40">
        <f t="shared" si="306"/>
        <v>1581.5</v>
      </c>
      <c r="AD113" s="40">
        <f t="shared" si="307"/>
        <v>1581.5</v>
      </c>
      <c r="AE113" s="40">
        <f t="shared" si="308"/>
        <v>1581.5</v>
      </c>
      <c r="AF113" s="40">
        <f t="shared" si="309"/>
        <v>3163</v>
      </c>
      <c r="AG113" s="40">
        <f t="shared" si="310"/>
        <v>11070.5</v>
      </c>
      <c r="AH113" s="40">
        <f t="shared" si="311"/>
        <v>22141</v>
      </c>
      <c r="AI113" s="40">
        <f t="shared" si="312"/>
        <v>28467</v>
      </c>
      <c r="AJ113" s="40">
        <f t="shared" si="313"/>
        <v>39537.5</v>
      </c>
      <c r="AK113" s="40">
        <f t="shared" si="314"/>
        <v>22141</v>
      </c>
      <c r="AL113" s="40">
        <f t="shared" si="315"/>
        <v>26885.5</v>
      </c>
      <c r="AM113" s="40">
        <f t="shared" si="316"/>
        <v>34793</v>
      </c>
      <c r="AN113" s="40">
        <f t="shared" si="317"/>
        <v>30048.5</v>
      </c>
      <c r="AO113" s="40">
        <f t="shared" si="318"/>
        <v>42700.5</v>
      </c>
      <c r="AP113" s="40">
        <f t="shared" si="319"/>
        <v>60097</v>
      </c>
      <c r="AQ113" s="40">
        <f t="shared" si="320"/>
        <v>68004.5</v>
      </c>
      <c r="AR113" s="40">
        <f t="shared" si="321"/>
        <v>80656.5</v>
      </c>
      <c r="AS113" s="40">
        <f t="shared" si="322"/>
        <v>88564</v>
      </c>
      <c r="AT113" s="40">
        <f t="shared" si="323"/>
        <v>74330.5</v>
      </c>
      <c r="AU113" s="40">
        <f t="shared" si="324"/>
        <v>96471.5</v>
      </c>
      <c r="AV113" s="39"/>
      <c r="AW113" s="41"/>
      <c r="AX113" s="41">
        <f t="shared" si="325"/>
        <v>2718.2727272727275</v>
      </c>
      <c r="AY113" s="41">
        <f t="shared" si="326"/>
        <v>2718.2727272727275</v>
      </c>
      <c r="AZ113" s="41">
        <f t="shared" si="327"/>
        <v>2718.2727272727275</v>
      </c>
      <c r="BA113" s="41">
        <f t="shared" si="328"/>
        <v>2718.2727272727275</v>
      </c>
      <c r="BB113" s="41">
        <f t="shared" si="329"/>
        <v>5436.545454545455</v>
      </c>
      <c r="BC113" s="41">
        <f t="shared" si="330"/>
        <v>19027.909090909092</v>
      </c>
      <c r="BD113" s="41">
        <f t="shared" si="331"/>
        <v>38055.818181818184</v>
      </c>
      <c r="BE113" s="41">
        <f t="shared" si="332"/>
        <v>48928.909090909096</v>
      </c>
      <c r="BF113" s="41">
        <f t="shared" si="333"/>
        <v>67956.81818181819</v>
      </c>
      <c r="BG113" s="41">
        <f t="shared" si="334"/>
        <v>38055.818181818184</v>
      </c>
      <c r="BH113" s="41">
        <f t="shared" si="335"/>
        <v>46210.63636363637</v>
      </c>
      <c r="BI113" s="41">
        <f t="shared" si="336"/>
        <v>59802.00000000001</v>
      </c>
      <c r="BJ113" s="41">
        <f t="shared" si="337"/>
        <v>51647.18181818182</v>
      </c>
      <c r="BK113" s="41">
        <f t="shared" si="338"/>
        <v>73393.36363636365</v>
      </c>
      <c r="BL113" s="41">
        <f t="shared" si="339"/>
        <v>103294.36363636365</v>
      </c>
      <c r="BM113" s="41">
        <f t="shared" si="340"/>
        <v>116885.72727272728</v>
      </c>
      <c r="BN113" s="41">
        <f t="shared" si="341"/>
        <v>138631.9090909091</v>
      </c>
      <c r="BO113" s="41">
        <f t="shared" si="342"/>
        <v>152223.27272727274</v>
      </c>
      <c r="BP113" s="41">
        <f t="shared" si="343"/>
        <v>127758.81818181819</v>
      </c>
      <c r="BQ113" s="41">
        <f t="shared" si="344"/>
        <v>165814.63636363638</v>
      </c>
      <c r="BR113" s="46"/>
      <c r="BS113" s="33"/>
      <c r="BT113" s="42">
        <f t="shared" si="345"/>
        <v>85401</v>
      </c>
      <c r="BU113" s="42">
        <f t="shared" si="346"/>
        <v>85401</v>
      </c>
      <c r="BV113" s="42">
        <f t="shared" si="347"/>
        <v>85401</v>
      </c>
      <c r="BW113" s="42">
        <f t="shared" si="348"/>
        <v>85401</v>
      </c>
      <c r="BX113" s="42">
        <f t="shared" si="349"/>
        <v>170802</v>
      </c>
      <c r="BY113" s="42">
        <f t="shared" si="350"/>
        <v>597807</v>
      </c>
      <c r="BZ113" s="42">
        <f t="shared" si="351"/>
        <v>1195614</v>
      </c>
      <c r="CA113" s="42">
        <f t="shared" si="352"/>
        <v>1537218</v>
      </c>
      <c r="CB113" s="42">
        <f t="shared" si="353"/>
        <v>2135025</v>
      </c>
      <c r="CC113" s="42">
        <f t="shared" si="354"/>
        <v>1195614</v>
      </c>
      <c r="CD113" s="42">
        <f t="shared" si="355"/>
        <v>1451817</v>
      </c>
      <c r="CE113" s="42">
        <f t="shared" si="356"/>
        <v>1878822</v>
      </c>
      <c r="CF113" s="42">
        <f t="shared" si="357"/>
        <v>1622619</v>
      </c>
      <c r="CG113" s="42">
        <f t="shared" si="358"/>
        <v>2305827</v>
      </c>
      <c r="CH113" s="42">
        <f t="shared" si="359"/>
        <v>3245238</v>
      </c>
      <c r="CI113" s="42">
        <f t="shared" si="360"/>
        <v>3672243</v>
      </c>
      <c r="CJ113" s="42">
        <f t="shared" si="361"/>
        <v>4355451</v>
      </c>
      <c r="CK113" s="42">
        <f t="shared" si="362"/>
        <v>4782456</v>
      </c>
      <c r="CL113" s="42">
        <f t="shared" si="363"/>
        <v>4013847</v>
      </c>
      <c r="CM113" s="42">
        <f t="shared" si="364"/>
        <v>5209461</v>
      </c>
      <c r="CN113" s="46"/>
      <c r="CO113" s="46"/>
      <c r="CP113" s="44">
        <f t="shared" si="365"/>
        <v>146786.7272727273</v>
      </c>
      <c r="CQ113" s="44">
        <f t="shared" si="366"/>
        <v>146786.7272727273</v>
      </c>
      <c r="CR113" s="44">
        <f t="shared" si="367"/>
        <v>146786.7272727273</v>
      </c>
      <c r="CS113" s="44">
        <f t="shared" si="368"/>
        <v>146786.7272727273</v>
      </c>
      <c r="CT113" s="44">
        <f t="shared" si="369"/>
        <v>293573.4545454546</v>
      </c>
      <c r="CU113" s="44">
        <f t="shared" si="370"/>
        <v>1027507.0909090909</v>
      </c>
      <c r="CV113" s="44">
        <f t="shared" si="371"/>
        <v>2055014.1818181819</v>
      </c>
      <c r="CW113" s="44">
        <f t="shared" si="372"/>
        <v>2642161.0909090913</v>
      </c>
      <c r="CX113" s="44">
        <f t="shared" si="373"/>
        <v>3669668.181818182</v>
      </c>
      <c r="CY113" s="44">
        <f t="shared" si="374"/>
        <v>2055014.1818181819</v>
      </c>
      <c r="CZ113" s="44">
        <f t="shared" si="375"/>
        <v>2495374.3636363638</v>
      </c>
      <c r="DA113" s="44">
        <f t="shared" si="376"/>
        <v>3229308.0000000005</v>
      </c>
      <c r="DB113" s="44">
        <f t="shared" si="377"/>
        <v>2788947.8181818184</v>
      </c>
      <c r="DC113" s="44">
        <f t="shared" si="378"/>
        <v>3963241.6363636367</v>
      </c>
      <c r="DD113" s="44">
        <f t="shared" si="379"/>
        <v>5577895.636363637</v>
      </c>
      <c r="DE113" s="44">
        <f t="shared" si="380"/>
        <v>6311829.272727273</v>
      </c>
      <c r="DF113" s="44">
        <f t="shared" si="381"/>
        <v>7486123.090909091</v>
      </c>
      <c r="DG113" s="44">
        <f t="shared" si="382"/>
        <v>8220056.7272727275</v>
      </c>
      <c r="DH113" s="44">
        <f t="shared" si="383"/>
        <v>6898976.181818183</v>
      </c>
      <c r="DI113" s="44">
        <f t="shared" si="384"/>
        <v>8953990.363636365</v>
      </c>
      <c r="DJ113" s="47"/>
    </row>
    <row r="114" spans="1:114" ht="13.5">
      <c r="A114" s="53" t="s">
        <v>147</v>
      </c>
      <c r="B114" s="53" t="s">
        <v>220</v>
      </c>
      <c r="C114" s="56">
        <v>54</v>
      </c>
      <c r="D114" s="54">
        <v>1581.5</v>
      </c>
      <c r="E114" s="54">
        <v>2718.2727272727275</v>
      </c>
      <c r="F114" s="55">
        <v>0</v>
      </c>
      <c r="G114" s="55">
        <v>0</v>
      </c>
      <c r="H114" s="55">
        <v>0</v>
      </c>
      <c r="I114" s="55">
        <v>0</v>
      </c>
      <c r="J114" s="55">
        <v>0</v>
      </c>
      <c r="K114" s="56">
        <v>0</v>
      </c>
      <c r="L114" s="56">
        <v>0</v>
      </c>
      <c r="M114" s="55">
        <v>0</v>
      </c>
      <c r="N114" s="55">
        <v>1</v>
      </c>
      <c r="O114" s="55">
        <v>1</v>
      </c>
      <c r="P114" s="55">
        <v>0</v>
      </c>
      <c r="Q114" s="55">
        <v>1</v>
      </c>
      <c r="R114" s="55">
        <v>1</v>
      </c>
      <c r="S114" s="55">
        <v>2</v>
      </c>
      <c r="T114" s="55">
        <v>5</v>
      </c>
      <c r="U114" s="55">
        <v>5</v>
      </c>
      <c r="V114" s="55">
        <v>5</v>
      </c>
      <c r="W114" s="55">
        <v>4</v>
      </c>
      <c r="X114" s="55">
        <v>6</v>
      </c>
      <c r="Y114" s="55">
        <v>8</v>
      </c>
      <c r="Z114" s="53" t="s">
        <v>147</v>
      </c>
      <c r="AA114" s="40"/>
      <c r="AB114" s="40">
        <f t="shared" si="305"/>
        <v>0</v>
      </c>
      <c r="AC114" s="40">
        <f t="shared" si="306"/>
        <v>0</v>
      </c>
      <c r="AD114" s="40">
        <f t="shared" si="307"/>
        <v>0</v>
      </c>
      <c r="AE114" s="40">
        <f t="shared" si="308"/>
        <v>0</v>
      </c>
      <c r="AF114" s="40">
        <f t="shared" si="309"/>
        <v>0</v>
      </c>
      <c r="AG114" s="40">
        <f t="shared" si="310"/>
        <v>0</v>
      </c>
      <c r="AH114" s="40">
        <f t="shared" si="311"/>
        <v>0</v>
      </c>
      <c r="AI114" s="40">
        <f t="shared" si="312"/>
        <v>0</v>
      </c>
      <c r="AJ114" s="40">
        <f t="shared" si="313"/>
        <v>1581.5</v>
      </c>
      <c r="AK114" s="40">
        <f t="shared" si="314"/>
        <v>1581.5</v>
      </c>
      <c r="AL114" s="40">
        <f t="shared" si="315"/>
        <v>0</v>
      </c>
      <c r="AM114" s="40">
        <f t="shared" si="316"/>
        <v>1581.5</v>
      </c>
      <c r="AN114" s="40">
        <f t="shared" si="317"/>
        <v>1581.5</v>
      </c>
      <c r="AO114" s="40">
        <f t="shared" si="318"/>
        <v>3163</v>
      </c>
      <c r="AP114" s="40">
        <f t="shared" si="319"/>
        <v>7907.5</v>
      </c>
      <c r="AQ114" s="40">
        <f t="shared" si="320"/>
        <v>7907.5</v>
      </c>
      <c r="AR114" s="40">
        <f t="shared" si="321"/>
        <v>7907.5</v>
      </c>
      <c r="AS114" s="40">
        <f t="shared" si="322"/>
        <v>6326</v>
      </c>
      <c r="AT114" s="40">
        <f t="shared" si="323"/>
        <v>9489</v>
      </c>
      <c r="AU114" s="40">
        <f t="shared" si="324"/>
        <v>12652</v>
      </c>
      <c r="AV114" s="39"/>
      <c r="AW114" s="41"/>
      <c r="AX114" s="41">
        <f t="shared" si="325"/>
        <v>0</v>
      </c>
      <c r="AY114" s="41">
        <f t="shared" si="326"/>
        <v>0</v>
      </c>
      <c r="AZ114" s="41">
        <f t="shared" si="327"/>
        <v>0</v>
      </c>
      <c r="BA114" s="41">
        <f t="shared" si="328"/>
        <v>0</v>
      </c>
      <c r="BB114" s="41">
        <f t="shared" si="329"/>
        <v>0</v>
      </c>
      <c r="BC114" s="41">
        <f t="shared" si="330"/>
        <v>0</v>
      </c>
      <c r="BD114" s="41">
        <f t="shared" si="331"/>
        <v>0</v>
      </c>
      <c r="BE114" s="41">
        <f t="shared" si="332"/>
        <v>0</v>
      </c>
      <c r="BF114" s="41">
        <f t="shared" si="333"/>
        <v>2718.2727272727275</v>
      </c>
      <c r="BG114" s="41">
        <f t="shared" si="334"/>
        <v>2718.2727272727275</v>
      </c>
      <c r="BH114" s="41">
        <f t="shared" si="335"/>
        <v>0</v>
      </c>
      <c r="BI114" s="41">
        <f t="shared" si="336"/>
        <v>2718.2727272727275</v>
      </c>
      <c r="BJ114" s="41">
        <f t="shared" si="337"/>
        <v>2718.2727272727275</v>
      </c>
      <c r="BK114" s="41">
        <f t="shared" si="338"/>
        <v>5436.545454545455</v>
      </c>
      <c r="BL114" s="41">
        <f t="shared" si="339"/>
        <v>13591.363636363638</v>
      </c>
      <c r="BM114" s="41">
        <f t="shared" si="340"/>
        <v>13591.363636363638</v>
      </c>
      <c r="BN114" s="41">
        <f t="shared" si="341"/>
        <v>13591.363636363638</v>
      </c>
      <c r="BO114" s="41">
        <f t="shared" si="342"/>
        <v>10873.09090909091</v>
      </c>
      <c r="BP114" s="41">
        <f t="shared" si="343"/>
        <v>16309.636363636364</v>
      </c>
      <c r="BQ114" s="41">
        <f t="shared" si="344"/>
        <v>21746.18181818182</v>
      </c>
      <c r="BR114" s="46"/>
      <c r="BS114" s="33"/>
      <c r="BT114" s="42">
        <f t="shared" si="345"/>
        <v>0</v>
      </c>
      <c r="BU114" s="42">
        <f t="shared" si="346"/>
        <v>0</v>
      </c>
      <c r="BV114" s="42">
        <f t="shared" si="347"/>
        <v>0</v>
      </c>
      <c r="BW114" s="42">
        <f t="shared" si="348"/>
        <v>0</v>
      </c>
      <c r="BX114" s="42">
        <f t="shared" si="349"/>
        <v>0</v>
      </c>
      <c r="BY114" s="42">
        <f t="shared" si="350"/>
        <v>0</v>
      </c>
      <c r="BZ114" s="42">
        <f t="shared" si="351"/>
        <v>0</v>
      </c>
      <c r="CA114" s="42">
        <f t="shared" si="352"/>
        <v>0</v>
      </c>
      <c r="CB114" s="42">
        <f t="shared" si="353"/>
        <v>85401</v>
      </c>
      <c r="CC114" s="42">
        <f t="shared" si="354"/>
        <v>85401</v>
      </c>
      <c r="CD114" s="42">
        <f t="shared" si="355"/>
        <v>0</v>
      </c>
      <c r="CE114" s="42">
        <f t="shared" si="356"/>
        <v>85401</v>
      </c>
      <c r="CF114" s="42">
        <f t="shared" si="357"/>
        <v>85401</v>
      </c>
      <c r="CG114" s="42">
        <f t="shared" si="358"/>
        <v>170802</v>
      </c>
      <c r="CH114" s="42">
        <f t="shared" si="359"/>
        <v>427005</v>
      </c>
      <c r="CI114" s="42">
        <f t="shared" si="360"/>
        <v>427005</v>
      </c>
      <c r="CJ114" s="42">
        <f t="shared" si="361"/>
        <v>427005</v>
      </c>
      <c r="CK114" s="42">
        <f t="shared" si="362"/>
        <v>341604</v>
      </c>
      <c r="CL114" s="42">
        <f t="shared" si="363"/>
        <v>512406</v>
      </c>
      <c r="CM114" s="42">
        <f t="shared" si="364"/>
        <v>683208</v>
      </c>
      <c r="CN114" s="46"/>
      <c r="CO114" s="46"/>
      <c r="CP114" s="44">
        <f t="shared" si="365"/>
        <v>0</v>
      </c>
      <c r="CQ114" s="44">
        <f t="shared" si="366"/>
        <v>0</v>
      </c>
      <c r="CR114" s="44">
        <f t="shared" si="367"/>
        <v>0</v>
      </c>
      <c r="CS114" s="44">
        <f t="shared" si="368"/>
        <v>0</v>
      </c>
      <c r="CT114" s="44">
        <f t="shared" si="369"/>
        <v>0</v>
      </c>
      <c r="CU114" s="44">
        <f t="shared" si="370"/>
        <v>0</v>
      </c>
      <c r="CV114" s="44">
        <f t="shared" si="371"/>
        <v>0</v>
      </c>
      <c r="CW114" s="44">
        <f t="shared" si="372"/>
        <v>0</v>
      </c>
      <c r="CX114" s="44">
        <f t="shared" si="373"/>
        <v>146786.7272727273</v>
      </c>
      <c r="CY114" s="44">
        <f t="shared" si="374"/>
        <v>146786.7272727273</v>
      </c>
      <c r="CZ114" s="44">
        <f t="shared" si="375"/>
        <v>0</v>
      </c>
      <c r="DA114" s="44">
        <f t="shared" si="376"/>
        <v>146786.7272727273</v>
      </c>
      <c r="DB114" s="44">
        <f t="shared" si="377"/>
        <v>146786.7272727273</v>
      </c>
      <c r="DC114" s="44">
        <f t="shared" si="378"/>
        <v>293573.4545454546</v>
      </c>
      <c r="DD114" s="44">
        <f t="shared" si="379"/>
        <v>733933.6363636365</v>
      </c>
      <c r="DE114" s="44">
        <f t="shared" si="380"/>
        <v>733933.6363636365</v>
      </c>
      <c r="DF114" s="44">
        <f t="shared" si="381"/>
        <v>733933.6363636365</v>
      </c>
      <c r="DG114" s="44">
        <f t="shared" si="382"/>
        <v>587146.9090909092</v>
      </c>
      <c r="DH114" s="44">
        <f t="shared" si="383"/>
        <v>880720.3636363636</v>
      </c>
      <c r="DI114" s="44">
        <f t="shared" si="384"/>
        <v>1174293.8181818184</v>
      </c>
      <c r="DJ114" s="47"/>
    </row>
    <row r="115" spans="1:114" ht="13.5">
      <c r="A115" s="53" t="s">
        <v>148</v>
      </c>
      <c r="B115" s="53" t="s">
        <v>220</v>
      </c>
      <c r="C115" s="56">
        <v>57</v>
      </c>
      <c r="D115" s="54">
        <v>1581.5</v>
      </c>
      <c r="E115" s="54">
        <v>2718.2727272727275</v>
      </c>
      <c r="F115" s="55">
        <v>0</v>
      </c>
      <c r="G115" s="55">
        <v>0</v>
      </c>
      <c r="H115" s="55">
        <v>0</v>
      </c>
      <c r="I115" s="55">
        <v>0</v>
      </c>
      <c r="J115" s="55">
        <v>0</v>
      </c>
      <c r="K115" s="56">
        <v>0</v>
      </c>
      <c r="L115" s="56">
        <v>0</v>
      </c>
      <c r="M115" s="55">
        <v>0</v>
      </c>
      <c r="N115" s="55">
        <v>0</v>
      </c>
      <c r="O115" s="55">
        <v>0</v>
      </c>
      <c r="P115" s="55">
        <v>0</v>
      </c>
      <c r="Q115" s="55">
        <v>0</v>
      </c>
      <c r="R115" s="55">
        <v>0</v>
      </c>
      <c r="S115" s="55">
        <v>0</v>
      </c>
      <c r="T115" s="55">
        <v>0</v>
      </c>
      <c r="U115" s="55">
        <v>0</v>
      </c>
      <c r="V115" s="55">
        <v>0</v>
      </c>
      <c r="W115" s="55">
        <v>1</v>
      </c>
      <c r="X115" s="55">
        <v>2</v>
      </c>
      <c r="Y115" s="55">
        <v>2</v>
      </c>
      <c r="Z115" s="53" t="s">
        <v>148</v>
      </c>
      <c r="AA115" s="40"/>
      <c r="AB115" s="40">
        <f t="shared" si="305"/>
        <v>0</v>
      </c>
      <c r="AC115" s="40">
        <f t="shared" si="306"/>
        <v>0</v>
      </c>
      <c r="AD115" s="40">
        <f t="shared" si="307"/>
        <v>0</v>
      </c>
      <c r="AE115" s="40">
        <f t="shared" si="308"/>
        <v>0</v>
      </c>
      <c r="AF115" s="40">
        <f t="shared" si="309"/>
        <v>0</v>
      </c>
      <c r="AG115" s="40">
        <f t="shared" si="310"/>
        <v>0</v>
      </c>
      <c r="AH115" s="40">
        <f t="shared" si="311"/>
        <v>0</v>
      </c>
      <c r="AI115" s="40">
        <f t="shared" si="312"/>
        <v>0</v>
      </c>
      <c r="AJ115" s="40">
        <f t="shared" si="313"/>
        <v>0</v>
      </c>
      <c r="AK115" s="40">
        <f t="shared" si="314"/>
        <v>0</v>
      </c>
      <c r="AL115" s="40">
        <f t="shared" si="315"/>
        <v>0</v>
      </c>
      <c r="AM115" s="40">
        <f t="shared" si="316"/>
        <v>0</v>
      </c>
      <c r="AN115" s="40">
        <f t="shared" si="317"/>
        <v>0</v>
      </c>
      <c r="AO115" s="40">
        <f t="shared" si="318"/>
        <v>0</v>
      </c>
      <c r="AP115" s="40">
        <f t="shared" si="319"/>
        <v>0</v>
      </c>
      <c r="AQ115" s="40">
        <f t="shared" si="320"/>
        <v>0</v>
      </c>
      <c r="AR115" s="40">
        <f t="shared" si="321"/>
        <v>0</v>
      </c>
      <c r="AS115" s="40">
        <f t="shared" si="322"/>
        <v>1581.5</v>
      </c>
      <c r="AT115" s="40">
        <f t="shared" si="323"/>
        <v>3163</v>
      </c>
      <c r="AU115" s="40">
        <f t="shared" si="324"/>
        <v>3163</v>
      </c>
      <c r="AV115" s="39"/>
      <c r="AW115" s="41"/>
      <c r="AX115" s="41">
        <f t="shared" si="325"/>
        <v>0</v>
      </c>
      <c r="AY115" s="41">
        <f t="shared" si="326"/>
        <v>0</v>
      </c>
      <c r="AZ115" s="41">
        <f t="shared" si="327"/>
        <v>0</v>
      </c>
      <c r="BA115" s="41">
        <f t="shared" si="328"/>
        <v>0</v>
      </c>
      <c r="BB115" s="41">
        <f t="shared" si="329"/>
        <v>0</v>
      </c>
      <c r="BC115" s="41">
        <f t="shared" si="330"/>
        <v>0</v>
      </c>
      <c r="BD115" s="41">
        <f t="shared" si="331"/>
        <v>0</v>
      </c>
      <c r="BE115" s="41">
        <f t="shared" si="332"/>
        <v>0</v>
      </c>
      <c r="BF115" s="41">
        <f t="shared" si="333"/>
        <v>0</v>
      </c>
      <c r="BG115" s="41">
        <f t="shared" si="334"/>
        <v>0</v>
      </c>
      <c r="BH115" s="41">
        <f t="shared" si="335"/>
        <v>0</v>
      </c>
      <c r="BI115" s="41">
        <f t="shared" si="336"/>
        <v>0</v>
      </c>
      <c r="BJ115" s="41">
        <f t="shared" si="337"/>
        <v>0</v>
      </c>
      <c r="BK115" s="41">
        <f t="shared" si="338"/>
        <v>0</v>
      </c>
      <c r="BL115" s="41">
        <f t="shared" si="339"/>
        <v>0</v>
      </c>
      <c r="BM115" s="41">
        <f t="shared" si="340"/>
        <v>0</v>
      </c>
      <c r="BN115" s="41">
        <f t="shared" si="341"/>
        <v>0</v>
      </c>
      <c r="BO115" s="41">
        <f t="shared" si="342"/>
        <v>2718.2727272727275</v>
      </c>
      <c r="BP115" s="41">
        <f t="shared" si="343"/>
        <v>5436.545454545455</v>
      </c>
      <c r="BQ115" s="41">
        <f t="shared" si="344"/>
        <v>5436.545454545455</v>
      </c>
      <c r="BR115" s="46"/>
      <c r="BS115" s="33"/>
      <c r="BT115" s="42">
        <f t="shared" si="345"/>
        <v>0</v>
      </c>
      <c r="BU115" s="42">
        <f t="shared" si="346"/>
        <v>0</v>
      </c>
      <c r="BV115" s="42">
        <f t="shared" si="347"/>
        <v>0</v>
      </c>
      <c r="BW115" s="42">
        <f t="shared" si="348"/>
        <v>0</v>
      </c>
      <c r="BX115" s="42">
        <f t="shared" si="349"/>
        <v>0</v>
      </c>
      <c r="BY115" s="42">
        <f t="shared" si="350"/>
        <v>0</v>
      </c>
      <c r="BZ115" s="42">
        <f t="shared" si="351"/>
        <v>0</v>
      </c>
      <c r="CA115" s="42">
        <f t="shared" si="352"/>
        <v>0</v>
      </c>
      <c r="CB115" s="42">
        <f t="shared" si="353"/>
        <v>0</v>
      </c>
      <c r="CC115" s="42">
        <f t="shared" si="354"/>
        <v>0</v>
      </c>
      <c r="CD115" s="42">
        <f t="shared" si="355"/>
        <v>0</v>
      </c>
      <c r="CE115" s="42">
        <f t="shared" si="356"/>
        <v>0</v>
      </c>
      <c r="CF115" s="42">
        <f t="shared" si="357"/>
        <v>0</v>
      </c>
      <c r="CG115" s="42">
        <f t="shared" si="358"/>
        <v>0</v>
      </c>
      <c r="CH115" s="42">
        <f t="shared" si="359"/>
        <v>0</v>
      </c>
      <c r="CI115" s="42">
        <f t="shared" si="360"/>
        <v>0</v>
      </c>
      <c r="CJ115" s="42">
        <f t="shared" si="361"/>
        <v>0</v>
      </c>
      <c r="CK115" s="42">
        <f t="shared" si="362"/>
        <v>90145.5</v>
      </c>
      <c r="CL115" s="42">
        <f t="shared" si="363"/>
        <v>180291</v>
      </c>
      <c r="CM115" s="42">
        <f t="shared" si="364"/>
        <v>180291</v>
      </c>
      <c r="CN115" s="46"/>
      <c r="CO115" s="46"/>
      <c r="CP115" s="44">
        <f t="shared" si="365"/>
        <v>0</v>
      </c>
      <c r="CQ115" s="44">
        <f t="shared" si="366"/>
        <v>0</v>
      </c>
      <c r="CR115" s="44">
        <f t="shared" si="367"/>
        <v>0</v>
      </c>
      <c r="CS115" s="44">
        <f t="shared" si="368"/>
        <v>0</v>
      </c>
      <c r="CT115" s="44">
        <f t="shared" si="369"/>
        <v>0</v>
      </c>
      <c r="CU115" s="44">
        <f t="shared" si="370"/>
        <v>0</v>
      </c>
      <c r="CV115" s="44">
        <f t="shared" si="371"/>
        <v>0</v>
      </c>
      <c r="CW115" s="44">
        <f t="shared" si="372"/>
        <v>0</v>
      </c>
      <c r="CX115" s="44">
        <f t="shared" si="373"/>
        <v>0</v>
      </c>
      <c r="CY115" s="44">
        <f t="shared" si="374"/>
        <v>0</v>
      </c>
      <c r="CZ115" s="44">
        <f t="shared" si="375"/>
        <v>0</v>
      </c>
      <c r="DA115" s="44">
        <f t="shared" si="376"/>
        <v>0</v>
      </c>
      <c r="DB115" s="44">
        <f t="shared" si="377"/>
        <v>0</v>
      </c>
      <c r="DC115" s="44">
        <f t="shared" si="378"/>
        <v>0</v>
      </c>
      <c r="DD115" s="44">
        <f t="shared" si="379"/>
        <v>0</v>
      </c>
      <c r="DE115" s="44">
        <f t="shared" si="380"/>
        <v>0</v>
      </c>
      <c r="DF115" s="44">
        <f t="shared" si="381"/>
        <v>0</v>
      </c>
      <c r="DG115" s="44">
        <f t="shared" si="382"/>
        <v>154941.54545454547</v>
      </c>
      <c r="DH115" s="44">
        <f t="shared" si="383"/>
        <v>309883.09090909094</v>
      </c>
      <c r="DI115" s="44">
        <f t="shared" si="384"/>
        <v>309883.09090909094</v>
      </c>
      <c r="DJ115" s="47"/>
    </row>
    <row r="116" spans="1:114" ht="13.5">
      <c r="A116" s="53" t="s">
        <v>149</v>
      </c>
      <c r="B116" s="53" t="s">
        <v>220</v>
      </c>
      <c r="C116" s="56">
        <v>40</v>
      </c>
      <c r="D116" s="53">
        <v>2033</v>
      </c>
      <c r="E116" s="53">
        <v>2338</v>
      </c>
      <c r="F116" s="55">
        <v>3</v>
      </c>
      <c r="G116" s="55">
        <v>3</v>
      </c>
      <c r="H116" s="55">
        <v>3</v>
      </c>
      <c r="I116" s="55">
        <v>3</v>
      </c>
      <c r="J116" s="55">
        <v>3</v>
      </c>
      <c r="K116" s="56">
        <v>4</v>
      </c>
      <c r="L116" s="56">
        <v>2</v>
      </c>
      <c r="M116" s="55">
        <v>3</v>
      </c>
      <c r="N116" s="55">
        <v>3</v>
      </c>
      <c r="O116" s="55">
        <v>5</v>
      </c>
      <c r="P116" s="55">
        <v>6</v>
      </c>
      <c r="Q116" s="55">
        <v>5</v>
      </c>
      <c r="R116" s="55">
        <v>7</v>
      </c>
      <c r="S116" s="55">
        <v>8</v>
      </c>
      <c r="T116" s="55">
        <v>11</v>
      </c>
      <c r="U116" s="55">
        <v>3</v>
      </c>
      <c r="V116" s="55">
        <v>18</v>
      </c>
      <c r="W116" s="55">
        <v>16</v>
      </c>
      <c r="X116" s="55">
        <v>16</v>
      </c>
      <c r="Y116" s="55">
        <v>13</v>
      </c>
      <c r="Z116" s="53" t="s">
        <v>149</v>
      </c>
      <c r="AA116" s="40"/>
      <c r="AB116" s="40">
        <f t="shared" si="305"/>
        <v>6099</v>
      </c>
      <c r="AC116" s="40">
        <f t="shared" si="306"/>
        <v>6099</v>
      </c>
      <c r="AD116" s="40">
        <f t="shared" si="307"/>
        <v>6099</v>
      </c>
      <c r="AE116" s="40">
        <f t="shared" si="308"/>
        <v>6099</v>
      </c>
      <c r="AF116" s="40">
        <f t="shared" si="309"/>
        <v>6099</v>
      </c>
      <c r="AG116" s="40">
        <f t="shared" si="310"/>
        <v>8132</v>
      </c>
      <c r="AH116" s="40">
        <f t="shared" si="311"/>
        <v>4066</v>
      </c>
      <c r="AI116" s="40">
        <f t="shared" si="312"/>
        <v>6099</v>
      </c>
      <c r="AJ116" s="40">
        <f t="shared" si="313"/>
        <v>6099</v>
      </c>
      <c r="AK116" s="40">
        <f t="shared" si="314"/>
        <v>10165</v>
      </c>
      <c r="AL116" s="40">
        <f t="shared" si="315"/>
        <v>12198</v>
      </c>
      <c r="AM116" s="40">
        <f t="shared" si="316"/>
        <v>10165</v>
      </c>
      <c r="AN116" s="40">
        <f t="shared" si="317"/>
        <v>14231</v>
      </c>
      <c r="AO116" s="40">
        <f t="shared" si="318"/>
        <v>16264</v>
      </c>
      <c r="AP116" s="40">
        <f t="shared" si="319"/>
        <v>22363</v>
      </c>
      <c r="AQ116" s="40">
        <f t="shared" si="320"/>
        <v>6099</v>
      </c>
      <c r="AR116" s="40">
        <f t="shared" si="321"/>
        <v>36594</v>
      </c>
      <c r="AS116" s="40">
        <f t="shared" si="322"/>
        <v>32528</v>
      </c>
      <c r="AT116" s="40">
        <f t="shared" si="323"/>
        <v>32528</v>
      </c>
      <c r="AU116" s="40">
        <f t="shared" si="324"/>
        <v>26429</v>
      </c>
      <c r="AV116" s="39"/>
      <c r="AW116" s="41"/>
      <c r="AX116" s="41">
        <f t="shared" si="325"/>
        <v>7014</v>
      </c>
      <c r="AY116" s="41">
        <f t="shared" si="326"/>
        <v>7014</v>
      </c>
      <c r="AZ116" s="41">
        <f t="shared" si="327"/>
        <v>7014</v>
      </c>
      <c r="BA116" s="41">
        <f t="shared" si="328"/>
        <v>7014</v>
      </c>
      <c r="BB116" s="41">
        <f t="shared" si="329"/>
        <v>7014</v>
      </c>
      <c r="BC116" s="41">
        <f t="shared" si="330"/>
        <v>9352</v>
      </c>
      <c r="BD116" s="41">
        <f t="shared" si="331"/>
        <v>4676</v>
      </c>
      <c r="BE116" s="41">
        <f t="shared" si="332"/>
        <v>7014</v>
      </c>
      <c r="BF116" s="41">
        <f t="shared" si="333"/>
        <v>7014</v>
      </c>
      <c r="BG116" s="41">
        <f t="shared" si="334"/>
        <v>11690</v>
      </c>
      <c r="BH116" s="41">
        <f t="shared" si="335"/>
        <v>14028</v>
      </c>
      <c r="BI116" s="41">
        <f t="shared" si="336"/>
        <v>11690</v>
      </c>
      <c r="BJ116" s="41">
        <f t="shared" si="337"/>
        <v>16366</v>
      </c>
      <c r="BK116" s="41">
        <f t="shared" si="338"/>
        <v>18704</v>
      </c>
      <c r="BL116" s="41">
        <f t="shared" si="339"/>
        <v>25718</v>
      </c>
      <c r="BM116" s="41">
        <f t="shared" si="340"/>
        <v>7014</v>
      </c>
      <c r="BN116" s="41">
        <f t="shared" si="341"/>
        <v>42084</v>
      </c>
      <c r="BO116" s="41">
        <f t="shared" si="342"/>
        <v>37408</v>
      </c>
      <c r="BP116" s="41">
        <f t="shared" si="343"/>
        <v>37408</v>
      </c>
      <c r="BQ116" s="41">
        <f t="shared" si="344"/>
        <v>30394</v>
      </c>
      <c r="BR116" s="46"/>
      <c r="BS116" s="33"/>
      <c r="BT116" s="42">
        <f t="shared" si="345"/>
        <v>243960</v>
      </c>
      <c r="BU116" s="42">
        <f t="shared" si="346"/>
        <v>243960</v>
      </c>
      <c r="BV116" s="42">
        <f t="shared" si="347"/>
        <v>243960</v>
      </c>
      <c r="BW116" s="42">
        <f t="shared" si="348"/>
        <v>243960</v>
      </c>
      <c r="BX116" s="42">
        <f t="shared" si="349"/>
        <v>243960</v>
      </c>
      <c r="BY116" s="42">
        <f t="shared" si="350"/>
        <v>325280</v>
      </c>
      <c r="BZ116" s="42">
        <f t="shared" si="351"/>
        <v>162640</v>
      </c>
      <c r="CA116" s="42">
        <f t="shared" si="352"/>
        <v>243960</v>
      </c>
      <c r="CB116" s="42">
        <f t="shared" si="353"/>
        <v>243960</v>
      </c>
      <c r="CC116" s="42">
        <f t="shared" si="354"/>
        <v>406600</v>
      </c>
      <c r="CD116" s="42">
        <f t="shared" si="355"/>
        <v>487920</v>
      </c>
      <c r="CE116" s="42">
        <f t="shared" si="356"/>
        <v>406600</v>
      </c>
      <c r="CF116" s="42">
        <f t="shared" si="357"/>
        <v>569240</v>
      </c>
      <c r="CG116" s="42">
        <f t="shared" si="358"/>
        <v>650560</v>
      </c>
      <c r="CH116" s="42">
        <f t="shared" si="359"/>
        <v>894520</v>
      </c>
      <c r="CI116" s="42">
        <f t="shared" si="360"/>
        <v>243960</v>
      </c>
      <c r="CJ116" s="42">
        <f t="shared" si="361"/>
        <v>1463760</v>
      </c>
      <c r="CK116" s="42">
        <f t="shared" si="362"/>
        <v>1301120</v>
      </c>
      <c r="CL116" s="42">
        <f t="shared" si="363"/>
        <v>1301120</v>
      </c>
      <c r="CM116" s="42">
        <f t="shared" si="364"/>
        <v>1057160</v>
      </c>
      <c r="CN116" s="46"/>
      <c r="CO116" s="46"/>
      <c r="CP116" s="44">
        <f t="shared" si="365"/>
        <v>280560</v>
      </c>
      <c r="CQ116" s="44">
        <f t="shared" si="366"/>
        <v>280560</v>
      </c>
      <c r="CR116" s="44">
        <f t="shared" si="367"/>
        <v>280560</v>
      </c>
      <c r="CS116" s="44">
        <f t="shared" si="368"/>
        <v>280560</v>
      </c>
      <c r="CT116" s="44">
        <f t="shared" si="369"/>
        <v>280560</v>
      </c>
      <c r="CU116" s="44">
        <f t="shared" si="370"/>
        <v>374080</v>
      </c>
      <c r="CV116" s="44">
        <f t="shared" si="371"/>
        <v>187040</v>
      </c>
      <c r="CW116" s="44">
        <f t="shared" si="372"/>
        <v>280560</v>
      </c>
      <c r="CX116" s="44">
        <f t="shared" si="373"/>
        <v>280560</v>
      </c>
      <c r="CY116" s="44">
        <f t="shared" si="374"/>
        <v>467600</v>
      </c>
      <c r="CZ116" s="44">
        <f t="shared" si="375"/>
        <v>561120</v>
      </c>
      <c r="DA116" s="44">
        <f t="shared" si="376"/>
        <v>467600</v>
      </c>
      <c r="DB116" s="44">
        <f t="shared" si="377"/>
        <v>654640</v>
      </c>
      <c r="DC116" s="44">
        <f t="shared" si="378"/>
        <v>748160</v>
      </c>
      <c r="DD116" s="44">
        <f t="shared" si="379"/>
        <v>1028720</v>
      </c>
      <c r="DE116" s="44">
        <f t="shared" si="380"/>
        <v>280560</v>
      </c>
      <c r="DF116" s="44">
        <f t="shared" si="381"/>
        <v>1683360</v>
      </c>
      <c r="DG116" s="44">
        <f t="shared" si="382"/>
        <v>1496320</v>
      </c>
      <c r="DH116" s="44">
        <f t="shared" si="383"/>
        <v>1496320</v>
      </c>
      <c r="DI116" s="44">
        <f t="shared" si="384"/>
        <v>1215760</v>
      </c>
      <c r="DJ116" s="47"/>
    </row>
    <row r="117" spans="1:114" ht="13.5">
      <c r="A117" s="53" t="s">
        <v>150</v>
      </c>
      <c r="B117" s="53" t="s">
        <v>220</v>
      </c>
      <c r="C117" s="56">
        <v>95</v>
      </c>
      <c r="D117" s="54">
        <v>1275.936575052854</v>
      </c>
      <c r="E117" s="54">
        <v>875.5496828752642</v>
      </c>
      <c r="F117" s="55">
        <v>0</v>
      </c>
      <c r="G117" s="55">
        <v>0</v>
      </c>
      <c r="H117" s="55">
        <v>0</v>
      </c>
      <c r="I117" s="55">
        <v>3</v>
      </c>
      <c r="J117" s="55">
        <v>5</v>
      </c>
      <c r="K117" s="56">
        <v>4</v>
      </c>
      <c r="L117" s="56">
        <v>5</v>
      </c>
      <c r="M117" s="55">
        <v>4</v>
      </c>
      <c r="N117" s="55">
        <v>3</v>
      </c>
      <c r="O117" s="55">
        <v>3</v>
      </c>
      <c r="P117" s="55">
        <v>3</v>
      </c>
      <c r="Q117" s="55">
        <v>3</v>
      </c>
      <c r="R117" s="55">
        <v>3</v>
      </c>
      <c r="S117" s="55">
        <v>3</v>
      </c>
      <c r="T117" s="55">
        <v>3</v>
      </c>
      <c r="U117" s="55">
        <v>3</v>
      </c>
      <c r="V117" s="55">
        <v>4</v>
      </c>
      <c r="W117" s="55">
        <v>6</v>
      </c>
      <c r="X117" s="55">
        <v>5</v>
      </c>
      <c r="Y117" s="55">
        <v>7</v>
      </c>
      <c r="Z117" s="53" t="s">
        <v>150</v>
      </c>
      <c r="AA117" s="40"/>
      <c r="AB117" s="40">
        <f t="shared" si="305"/>
        <v>0</v>
      </c>
      <c r="AC117" s="40">
        <f t="shared" si="306"/>
        <v>0</v>
      </c>
      <c r="AD117" s="40">
        <f t="shared" si="307"/>
        <v>0</v>
      </c>
      <c r="AE117" s="40">
        <f t="shared" si="308"/>
        <v>3827.8097251585623</v>
      </c>
      <c r="AF117" s="40">
        <f t="shared" si="309"/>
        <v>6379.6828752642705</v>
      </c>
      <c r="AG117" s="40">
        <f t="shared" si="310"/>
        <v>5103.746300211416</v>
      </c>
      <c r="AH117" s="40">
        <f t="shared" si="311"/>
        <v>6379.6828752642705</v>
      </c>
      <c r="AI117" s="40">
        <f t="shared" si="312"/>
        <v>5103.746300211416</v>
      </c>
      <c r="AJ117" s="40">
        <f t="shared" si="313"/>
        <v>3827.8097251585623</v>
      </c>
      <c r="AK117" s="40">
        <f t="shared" si="314"/>
        <v>3827.8097251585623</v>
      </c>
      <c r="AL117" s="40">
        <f t="shared" si="315"/>
        <v>3827.8097251585623</v>
      </c>
      <c r="AM117" s="40">
        <f t="shared" si="316"/>
        <v>3827.8097251585623</v>
      </c>
      <c r="AN117" s="40">
        <f t="shared" si="317"/>
        <v>3827.8097251585623</v>
      </c>
      <c r="AO117" s="40">
        <f t="shared" si="318"/>
        <v>3827.8097251585623</v>
      </c>
      <c r="AP117" s="40">
        <f t="shared" si="319"/>
        <v>3827.8097251585623</v>
      </c>
      <c r="AQ117" s="40">
        <f t="shared" si="320"/>
        <v>3827.8097251585623</v>
      </c>
      <c r="AR117" s="40">
        <f t="shared" si="321"/>
        <v>5103.746300211416</v>
      </c>
      <c r="AS117" s="40">
        <f t="shared" si="322"/>
        <v>7655.619450317125</v>
      </c>
      <c r="AT117" s="40">
        <f t="shared" si="323"/>
        <v>6379.6828752642705</v>
      </c>
      <c r="AU117" s="40">
        <f t="shared" si="324"/>
        <v>8931.556025369979</v>
      </c>
      <c r="AV117" s="39"/>
      <c r="AW117" s="41"/>
      <c r="AX117" s="41">
        <f t="shared" si="325"/>
        <v>0</v>
      </c>
      <c r="AY117" s="41">
        <f t="shared" si="326"/>
        <v>0</v>
      </c>
      <c r="AZ117" s="41">
        <f t="shared" si="327"/>
        <v>0</v>
      </c>
      <c r="BA117" s="41">
        <f t="shared" si="328"/>
        <v>2626.6490486257926</v>
      </c>
      <c r="BB117" s="41">
        <f t="shared" si="329"/>
        <v>4377.748414376321</v>
      </c>
      <c r="BC117" s="41">
        <f t="shared" si="330"/>
        <v>3502.198731501057</v>
      </c>
      <c r="BD117" s="41">
        <f t="shared" si="331"/>
        <v>4377.748414376321</v>
      </c>
      <c r="BE117" s="41">
        <f t="shared" si="332"/>
        <v>3502.198731501057</v>
      </c>
      <c r="BF117" s="41">
        <f t="shared" si="333"/>
        <v>2626.6490486257926</v>
      </c>
      <c r="BG117" s="41">
        <f t="shared" si="334"/>
        <v>2626.6490486257926</v>
      </c>
      <c r="BH117" s="41">
        <f t="shared" si="335"/>
        <v>2626.6490486257926</v>
      </c>
      <c r="BI117" s="41">
        <f t="shared" si="336"/>
        <v>2626.6490486257926</v>
      </c>
      <c r="BJ117" s="41">
        <f t="shared" si="337"/>
        <v>2626.6490486257926</v>
      </c>
      <c r="BK117" s="41">
        <f t="shared" si="338"/>
        <v>2626.6490486257926</v>
      </c>
      <c r="BL117" s="41">
        <f t="shared" si="339"/>
        <v>2626.6490486257926</v>
      </c>
      <c r="BM117" s="41">
        <f t="shared" si="340"/>
        <v>2626.6490486257926</v>
      </c>
      <c r="BN117" s="41">
        <f t="shared" si="341"/>
        <v>3502.198731501057</v>
      </c>
      <c r="BO117" s="41">
        <f t="shared" si="342"/>
        <v>5253.298097251585</v>
      </c>
      <c r="BP117" s="41">
        <f t="shared" si="343"/>
        <v>4377.748414376321</v>
      </c>
      <c r="BQ117" s="41">
        <f t="shared" si="344"/>
        <v>6128.84778012685</v>
      </c>
      <c r="BR117" s="46"/>
      <c r="BS117" s="33"/>
      <c r="BT117" s="42">
        <f t="shared" si="345"/>
        <v>0</v>
      </c>
      <c r="BU117" s="42">
        <f t="shared" si="346"/>
        <v>0</v>
      </c>
      <c r="BV117" s="42">
        <f t="shared" si="347"/>
        <v>0</v>
      </c>
      <c r="BW117" s="42">
        <f t="shared" si="348"/>
        <v>363641.9238900634</v>
      </c>
      <c r="BX117" s="42">
        <f t="shared" si="349"/>
        <v>606069.8731501057</v>
      </c>
      <c r="BY117" s="42">
        <f t="shared" si="350"/>
        <v>484855.89852008456</v>
      </c>
      <c r="BZ117" s="42">
        <f t="shared" si="351"/>
        <v>606069.8731501057</v>
      </c>
      <c r="CA117" s="42">
        <f t="shared" si="352"/>
        <v>484855.89852008456</v>
      </c>
      <c r="CB117" s="42">
        <f t="shared" si="353"/>
        <v>363641.9238900634</v>
      </c>
      <c r="CC117" s="42">
        <f t="shared" si="354"/>
        <v>363641.9238900634</v>
      </c>
      <c r="CD117" s="42">
        <f t="shared" si="355"/>
        <v>363641.9238900634</v>
      </c>
      <c r="CE117" s="42">
        <f t="shared" si="356"/>
        <v>363641.9238900634</v>
      </c>
      <c r="CF117" s="42">
        <f t="shared" si="357"/>
        <v>363641.9238900634</v>
      </c>
      <c r="CG117" s="42">
        <f t="shared" si="358"/>
        <v>363641.9238900634</v>
      </c>
      <c r="CH117" s="42">
        <f t="shared" si="359"/>
        <v>363641.9238900634</v>
      </c>
      <c r="CI117" s="42">
        <f t="shared" si="360"/>
        <v>363641.9238900634</v>
      </c>
      <c r="CJ117" s="42">
        <f t="shared" si="361"/>
        <v>484855.89852008456</v>
      </c>
      <c r="CK117" s="42">
        <f t="shared" si="362"/>
        <v>727283.8477801268</v>
      </c>
      <c r="CL117" s="42">
        <f t="shared" si="363"/>
        <v>606069.8731501057</v>
      </c>
      <c r="CM117" s="42">
        <f t="shared" si="364"/>
        <v>848497.822410148</v>
      </c>
      <c r="CN117" s="46"/>
      <c r="CO117" s="46"/>
      <c r="CP117" s="44">
        <f t="shared" si="365"/>
        <v>0</v>
      </c>
      <c r="CQ117" s="44">
        <f t="shared" si="366"/>
        <v>0</v>
      </c>
      <c r="CR117" s="44">
        <f t="shared" si="367"/>
        <v>0</v>
      </c>
      <c r="CS117" s="44">
        <f t="shared" si="368"/>
        <v>249531.6596194503</v>
      </c>
      <c r="CT117" s="44">
        <f t="shared" si="369"/>
        <v>415886.0993657505</v>
      </c>
      <c r="CU117" s="44">
        <f t="shared" si="370"/>
        <v>332708.8794926004</v>
      </c>
      <c r="CV117" s="44">
        <f t="shared" si="371"/>
        <v>415886.0993657505</v>
      </c>
      <c r="CW117" s="44">
        <f t="shared" si="372"/>
        <v>332708.8794926004</v>
      </c>
      <c r="CX117" s="44">
        <f t="shared" si="373"/>
        <v>249531.6596194503</v>
      </c>
      <c r="CY117" s="44">
        <f t="shared" si="374"/>
        <v>249531.6596194503</v>
      </c>
      <c r="CZ117" s="44">
        <f t="shared" si="375"/>
        <v>249531.6596194503</v>
      </c>
      <c r="DA117" s="44">
        <f t="shared" si="376"/>
        <v>249531.6596194503</v>
      </c>
      <c r="DB117" s="44">
        <f t="shared" si="377"/>
        <v>249531.6596194503</v>
      </c>
      <c r="DC117" s="44">
        <f t="shared" si="378"/>
        <v>249531.6596194503</v>
      </c>
      <c r="DD117" s="44">
        <f t="shared" si="379"/>
        <v>249531.6596194503</v>
      </c>
      <c r="DE117" s="44">
        <f t="shared" si="380"/>
        <v>249531.6596194503</v>
      </c>
      <c r="DF117" s="44">
        <f t="shared" si="381"/>
        <v>332708.8794926004</v>
      </c>
      <c r="DG117" s="44">
        <f t="shared" si="382"/>
        <v>499063.3192389006</v>
      </c>
      <c r="DH117" s="44">
        <f t="shared" si="383"/>
        <v>415886.0993657505</v>
      </c>
      <c r="DI117" s="44">
        <f t="shared" si="384"/>
        <v>582240.5391120508</v>
      </c>
      <c r="DJ117" s="47"/>
    </row>
    <row r="118" spans="1:114" ht="13.5">
      <c r="A118" s="53" t="s">
        <v>122</v>
      </c>
      <c r="B118" s="53" t="s">
        <v>220</v>
      </c>
      <c r="C118" s="56">
        <v>68</v>
      </c>
      <c r="D118" s="53">
        <v>2033</v>
      </c>
      <c r="E118" s="53">
        <v>2338</v>
      </c>
      <c r="F118" s="55">
        <v>0</v>
      </c>
      <c r="G118" s="55">
        <v>0</v>
      </c>
      <c r="H118" s="55">
        <v>1</v>
      </c>
      <c r="I118" s="55">
        <v>0</v>
      </c>
      <c r="J118" s="55">
        <v>0</v>
      </c>
      <c r="K118" s="56">
        <v>0</v>
      </c>
      <c r="L118" s="56">
        <v>0</v>
      </c>
      <c r="M118" s="55">
        <v>2</v>
      </c>
      <c r="N118" s="55">
        <v>3</v>
      </c>
      <c r="O118" s="55">
        <v>3</v>
      </c>
      <c r="P118" s="55">
        <v>3</v>
      </c>
      <c r="Q118" s="55">
        <v>3</v>
      </c>
      <c r="R118" s="55">
        <v>3</v>
      </c>
      <c r="S118" s="55">
        <v>3</v>
      </c>
      <c r="T118" s="55">
        <v>4</v>
      </c>
      <c r="U118" s="55">
        <v>14</v>
      </c>
      <c r="V118" s="55">
        <v>20</v>
      </c>
      <c r="W118" s="55">
        <v>22</v>
      </c>
      <c r="X118" s="55">
        <v>34</v>
      </c>
      <c r="Y118" s="55">
        <v>21</v>
      </c>
      <c r="Z118" s="53" t="s">
        <v>122</v>
      </c>
      <c r="AA118" s="40"/>
      <c r="AB118" s="40">
        <f t="shared" si="305"/>
        <v>0</v>
      </c>
      <c r="AC118" s="40">
        <f t="shared" si="306"/>
        <v>0</v>
      </c>
      <c r="AD118" s="40">
        <f t="shared" si="307"/>
        <v>2033</v>
      </c>
      <c r="AE118" s="40">
        <f t="shared" si="308"/>
        <v>0</v>
      </c>
      <c r="AF118" s="40">
        <f t="shared" si="309"/>
        <v>0</v>
      </c>
      <c r="AG118" s="40">
        <f t="shared" si="310"/>
        <v>0</v>
      </c>
      <c r="AH118" s="40">
        <f t="shared" si="311"/>
        <v>0</v>
      </c>
      <c r="AI118" s="40">
        <f t="shared" si="312"/>
        <v>4066</v>
      </c>
      <c r="AJ118" s="40">
        <f t="shared" si="313"/>
        <v>6099</v>
      </c>
      <c r="AK118" s="40">
        <f t="shared" si="314"/>
        <v>6099</v>
      </c>
      <c r="AL118" s="40">
        <f t="shared" si="315"/>
        <v>6099</v>
      </c>
      <c r="AM118" s="40">
        <f t="shared" si="316"/>
        <v>6099</v>
      </c>
      <c r="AN118" s="40">
        <f t="shared" si="317"/>
        <v>6099</v>
      </c>
      <c r="AO118" s="40">
        <f t="shared" si="318"/>
        <v>6099</v>
      </c>
      <c r="AP118" s="40">
        <f t="shared" si="319"/>
        <v>8132</v>
      </c>
      <c r="AQ118" s="40">
        <f t="shared" si="320"/>
        <v>28462</v>
      </c>
      <c r="AR118" s="40">
        <f t="shared" si="321"/>
        <v>40660</v>
      </c>
      <c r="AS118" s="40">
        <f t="shared" si="322"/>
        <v>44726</v>
      </c>
      <c r="AT118" s="40">
        <f t="shared" si="323"/>
        <v>69122</v>
      </c>
      <c r="AU118" s="40">
        <f t="shared" si="324"/>
        <v>42693</v>
      </c>
      <c r="AV118" s="39"/>
      <c r="AW118" s="41"/>
      <c r="AX118" s="41">
        <f t="shared" si="325"/>
        <v>0</v>
      </c>
      <c r="AY118" s="41">
        <f t="shared" si="326"/>
        <v>0</v>
      </c>
      <c r="AZ118" s="41">
        <f t="shared" si="327"/>
        <v>2338</v>
      </c>
      <c r="BA118" s="41">
        <f t="shared" si="328"/>
        <v>0</v>
      </c>
      <c r="BB118" s="41">
        <f t="shared" si="329"/>
        <v>0</v>
      </c>
      <c r="BC118" s="41">
        <f t="shared" si="330"/>
        <v>0</v>
      </c>
      <c r="BD118" s="41">
        <f t="shared" si="331"/>
        <v>0</v>
      </c>
      <c r="BE118" s="41">
        <f t="shared" si="332"/>
        <v>4676</v>
      </c>
      <c r="BF118" s="41">
        <f t="shared" si="333"/>
        <v>7014</v>
      </c>
      <c r="BG118" s="41">
        <f t="shared" si="334"/>
        <v>7014</v>
      </c>
      <c r="BH118" s="41">
        <f t="shared" si="335"/>
        <v>7014</v>
      </c>
      <c r="BI118" s="41">
        <f t="shared" si="336"/>
        <v>7014</v>
      </c>
      <c r="BJ118" s="41">
        <f t="shared" si="337"/>
        <v>7014</v>
      </c>
      <c r="BK118" s="41">
        <f t="shared" si="338"/>
        <v>7014</v>
      </c>
      <c r="BL118" s="41">
        <f t="shared" si="339"/>
        <v>9352</v>
      </c>
      <c r="BM118" s="41">
        <f t="shared" si="340"/>
        <v>32732</v>
      </c>
      <c r="BN118" s="41">
        <f t="shared" si="341"/>
        <v>46760</v>
      </c>
      <c r="BO118" s="41">
        <f t="shared" si="342"/>
        <v>51436</v>
      </c>
      <c r="BP118" s="41">
        <f t="shared" si="343"/>
        <v>79492</v>
      </c>
      <c r="BQ118" s="41">
        <f t="shared" si="344"/>
        <v>49098</v>
      </c>
      <c r="BR118" s="46"/>
      <c r="BS118" s="33"/>
      <c r="BT118" s="42">
        <f t="shared" si="345"/>
        <v>0</v>
      </c>
      <c r="BU118" s="42">
        <f t="shared" si="346"/>
        <v>0</v>
      </c>
      <c r="BV118" s="42">
        <f t="shared" si="347"/>
        <v>138244</v>
      </c>
      <c r="BW118" s="42">
        <f t="shared" si="348"/>
        <v>0</v>
      </c>
      <c r="BX118" s="42">
        <f t="shared" si="349"/>
        <v>0</v>
      </c>
      <c r="BY118" s="42">
        <f t="shared" si="350"/>
        <v>0</v>
      </c>
      <c r="BZ118" s="42">
        <f t="shared" si="351"/>
        <v>0</v>
      </c>
      <c r="CA118" s="42">
        <f t="shared" si="352"/>
        <v>276488</v>
      </c>
      <c r="CB118" s="42">
        <f t="shared" si="353"/>
        <v>414732</v>
      </c>
      <c r="CC118" s="42">
        <f t="shared" si="354"/>
        <v>414732</v>
      </c>
      <c r="CD118" s="42">
        <f t="shared" si="355"/>
        <v>414732</v>
      </c>
      <c r="CE118" s="42">
        <f t="shared" si="356"/>
        <v>414732</v>
      </c>
      <c r="CF118" s="42">
        <f t="shared" si="357"/>
        <v>414732</v>
      </c>
      <c r="CG118" s="42">
        <f t="shared" si="358"/>
        <v>414732</v>
      </c>
      <c r="CH118" s="42">
        <f t="shared" si="359"/>
        <v>552976</v>
      </c>
      <c r="CI118" s="42">
        <f t="shared" si="360"/>
        <v>1935416</v>
      </c>
      <c r="CJ118" s="42">
        <f t="shared" si="361"/>
        <v>2764880</v>
      </c>
      <c r="CK118" s="42">
        <f t="shared" si="362"/>
        <v>3041368</v>
      </c>
      <c r="CL118" s="42">
        <f t="shared" si="363"/>
        <v>4700296</v>
      </c>
      <c r="CM118" s="42">
        <f t="shared" si="364"/>
        <v>2903124</v>
      </c>
      <c r="CN118" s="46"/>
      <c r="CO118" s="46"/>
      <c r="CP118" s="44">
        <f t="shared" si="365"/>
        <v>0</v>
      </c>
      <c r="CQ118" s="44">
        <f t="shared" si="366"/>
        <v>0</v>
      </c>
      <c r="CR118" s="44">
        <f t="shared" si="367"/>
        <v>158984</v>
      </c>
      <c r="CS118" s="44">
        <f t="shared" si="368"/>
        <v>0</v>
      </c>
      <c r="CT118" s="44">
        <f t="shared" si="369"/>
        <v>0</v>
      </c>
      <c r="CU118" s="44">
        <f t="shared" si="370"/>
        <v>0</v>
      </c>
      <c r="CV118" s="44">
        <f t="shared" si="371"/>
        <v>0</v>
      </c>
      <c r="CW118" s="44">
        <f t="shared" si="372"/>
        <v>317968</v>
      </c>
      <c r="CX118" s="44">
        <f t="shared" si="373"/>
        <v>476952</v>
      </c>
      <c r="CY118" s="44">
        <f t="shared" si="374"/>
        <v>476952</v>
      </c>
      <c r="CZ118" s="44">
        <f t="shared" si="375"/>
        <v>476952</v>
      </c>
      <c r="DA118" s="44">
        <f t="shared" si="376"/>
        <v>476952</v>
      </c>
      <c r="DB118" s="44">
        <f t="shared" si="377"/>
        <v>476952</v>
      </c>
      <c r="DC118" s="44">
        <f t="shared" si="378"/>
        <v>476952</v>
      </c>
      <c r="DD118" s="44">
        <f t="shared" si="379"/>
        <v>635936</v>
      </c>
      <c r="DE118" s="44">
        <f t="shared" si="380"/>
        <v>2225776</v>
      </c>
      <c r="DF118" s="44">
        <f t="shared" si="381"/>
        <v>3179680</v>
      </c>
      <c r="DG118" s="44">
        <f t="shared" si="382"/>
        <v>3497648</v>
      </c>
      <c r="DH118" s="44">
        <f t="shared" si="383"/>
        <v>5405456</v>
      </c>
      <c r="DI118" s="44">
        <f t="shared" si="384"/>
        <v>3338664</v>
      </c>
      <c r="DJ118" s="47"/>
    </row>
    <row r="119" spans="1:114" ht="13.5">
      <c r="A119" s="53"/>
      <c r="B119" s="53"/>
      <c r="C119" s="56"/>
      <c r="D119" s="53"/>
      <c r="E119" s="53"/>
      <c r="F119" s="55">
        <f aca="true" t="shared" si="385" ref="F119:Y119">SUM(F99:F118)</f>
        <v>211</v>
      </c>
      <c r="G119" s="55">
        <f t="shared" si="385"/>
        <v>281</v>
      </c>
      <c r="H119" s="55">
        <f t="shared" si="385"/>
        <v>296</v>
      </c>
      <c r="I119" s="55">
        <f t="shared" si="385"/>
        <v>312</v>
      </c>
      <c r="J119" s="55">
        <f t="shared" si="385"/>
        <v>315</v>
      </c>
      <c r="K119" s="55">
        <f t="shared" si="385"/>
        <v>321</v>
      </c>
      <c r="L119" s="55">
        <f t="shared" si="385"/>
        <v>334</v>
      </c>
      <c r="M119" s="55">
        <f t="shared" si="385"/>
        <v>327</v>
      </c>
      <c r="N119" s="55">
        <f t="shared" si="385"/>
        <v>352</v>
      </c>
      <c r="O119" s="55">
        <f t="shared" si="385"/>
        <v>338</v>
      </c>
      <c r="P119" s="55">
        <f t="shared" si="385"/>
        <v>320</v>
      </c>
      <c r="Q119" s="55">
        <f t="shared" si="385"/>
        <v>269</v>
      </c>
      <c r="R119" s="55">
        <f t="shared" si="385"/>
        <v>255</v>
      </c>
      <c r="S119" s="55">
        <f t="shared" si="385"/>
        <v>247</v>
      </c>
      <c r="T119" s="55">
        <f t="shared" si="385"/>
        <v>226</v>
      </c>
      <c r="U119" s="55">
        <f t="shared" si="385"/>
        <v>203</v>
      </c>
      <c r="V119" s="55">
        <f t="shared" si="385"/>
        <v>221</v>
      </c>
      <c r="W119" s="55">
        <f t="shared" si="385"/>
        <v>207</v>
      </c>
      <c r="X119" s="55">
        <f t="shared" si="385"/>
        <v>202</v>
      </c>
      <c r="Y119" s="55">
        <f t="shared" si="385"/>
        <v>197</v>
      </c>
      <c r="Z119" s="53"/>
      <c r="AA119" s="46" t="s">
        <v>241</v>
      </c>
      <c r="AB119" s="46">
        <f aca="true" t="shared" si="386" ref="AB119:AU119">SUM(AB99:AB118)</f>
        <v>499807.21986986545</v>
      </c>
      <c r="AC119" s="46">
        <f t="shared" si="386"/>
        <v>653488.1539162111</v>
      </c>
      <c r="AD119" s="46">
        <f t="shared" si="386"/>
        <v>684996.0760790157</v>
      </c>
      <c r="AE119" s="46">
        <f t="shared" si="386"/>
        <v>718886.7301297834</v>
      </c>
      <c r="AF119" s="46">
        <f t="shared" si="386"/>
        <v>720159.3249079342</v>
      </c>
      <c r="AG119" s="46">
        <f t="shared" si="386"/>
        <v>728752.3434725129</v>
      </c>
      <c r="AH119" s="46">
        <f t="shared" si="386"/>
        <v>749511.8348190025</v>
      </c>
      <c r="AI119" s="46">
        <f t="shared" si="386"/>
        <v>729960.4424029941</v>
      </c>
      <c r="AJ119" s="46">
        <f t="shared" si="386"/>
        <v>783051.396285068</v>
      </c>
      <c r="AK119" s="46">
        <f t="shared" si="386"/>
        <v>750759.3127934498</v>
      </c>
      <c r="AL119" s="46">
        <f t="shared" si="386"/>
        <v>702775.808980002</v>
      </c>
      <c r="AM119" s="46">
        <f t="shared" si="386"/>
        <v>577261.3063062052</v>
      </c>
      <c r="AN119" s="46">
        <f t="shared" si="386"/>
        <v>542640.2801283223</v>
      </c>
      <c r="AO119" s="46">
        <f t="shared" si="386"/>
        <v>504963.7613192089</v>
      </c>
      <c r="AP119" s="46">
        <f t="shared" si="386"/>
        <v>445945.2045752993</v>
      </c>
      <c r="AQ119" s="46">
        <f t="shared" si="386"/>
        <v>393091.27180010284</v>
      </c>
      <c r="AR119" s="46">
        <f t="shared" si="386"/>
        <v>419042.7618754429</v>
      </c>
      <c r="AS119" s="46">
        <f t="shared" si="386"/>
        <v>378685.6561188345</v>
      </c>
      <c r="AT119" s="46">
        <f t="shared" si="386"/>
        <v>377551.19095022796</v>
      </c>
      <c r="AU119" s="46">
        <f t="shared" si="386"/>
        <v>363460.9016269986</v>
      </c>
      <c r="AV119" s="46"/>
      <c r="AW119" s="46" t="s">
        <v>241</v>
      </c>
      <c r="AX119" s="41">
        <f aca="true" t="shared" si="387" ref="AX119:BQ119">SUM(AX99:AX118)</f>
        <v>568618.0780466185</v>
      </c>
      <c r="AY119" s="41">
        <f t="shared" si="387"/>
        <v>738111.1600430534</v>
      </c>
      <c r="AZ119" s="41">
        <f t="shared" si="387"/>
        <v>773400.1532100171</v>
      </c>
      <c r="BA119" s="41">
        <f t="shared" si="387"/>
        <v>814939.7885925705</v>
      </c>
      <c r="BB119" s="41">
        <f t="shared" si="387"/>
        <v>814884.0923552313</v>
      </c>
      <c r="BC119" s="41">
        <f t="shared" si="387"/>
        <v>829628.8584774659</v>
      </c>
      <c r="BD119" s="41">
        <f t="shared" si="387"/>
        <v>859885.1597651064</v>
      </c>
      <c r="BE119" s="41">
        <f t="shared" si="387"/>
        <v>841932.7354828134</v>
      </c>
      <c r="BF119" s="41">
        <f t="shared" si="387"/>
        <v>912103.6825904083</v>
      </c>
      <c r="BG119" s="41">
        <f t="shared" si="387"/>
        <v>868857.2850616004</v>
      </c>
      <c r="BH119" s="41">
        <f t="shared" si="387"/>
        <v>819444.9880948255</v>
      </c>
      <c r="BI119" s="41">
        <f t="shared" si="387"/>
        <v>681994.3169718309</v>
      </c>
      <c r="BJ119" s="41">
        <f t="shared" si="387"/>
        <v>640226.5053892744</v>
      </c>
      <c r="BK119" s="41">
        <f t="shared" si="387"/>
        <v>604008.1996023793</v>
      </c>
      <c r="BL119" s="41">
        <f t="shared" si="387"/>
        <v>549168.8811234726</v>
      </c>
      <c r="BM119" s="41">
        <f t="shared" si="387"/>
        <v>493647.4435705081</v>
      </c>
      <c r="BN119" s="41">
        <f t="shared" si="387"/>
        <v>530851.7367783145</v>
      </c>
      <c r="BO119" s="41">
        <f t="shared" si="387"/>
        <v>488193.0699527399</v>
      </c>
      <c r="BP119" s="41">
        <f t="shared" si="387"/>
        <v>481682.0347931107</v>
      </c>
      <c r="BQ119" s="41">
        <f t="shared" si="387"/>
        <v>478333.51852810814</v>
      </c>
      <c r="BR119" s="41"/>
      <c r="BS119" s="41" t="s">
        <v>241</v>
      </c>
      <c r="BT119" s="41">
        <f aca="true" t="shared" si="388" ref="BT119:CM119">SUM(BT99:BT118)</f>
        <v>23106531.096178755</v>
      </c>
      <c r="BU119" s="41">
        <f t="shared" si="388"/>
        <v>30867874.33919717</v>
      </c>
      <c r="BV119" s="41">
        <f t="shared" si="388"/>
        <v>31630374.29403972</v>
      </c>
      <c r="BW119" s="41">
        <f t="shared" si="388"/>
        <v>33795040.43421024</v>
      </c>
      <c r="BX119" s="41">
        <f t="shared" si="388"/>
        <v>34274208.97942987</v>
      </c>
      <c r="BY119" s="41">
        <f t="shared" si="388"/>
        <v>34658028.941222906</v>
      </c>
      <c r="BZ119" s="41">
        <f t="shared" si="388"/>
        <v>35779297.118155606</v>
      </c>
      <c r="CA119" s="41">
        <f t="shared" si="388"/>
        <v>35362608.61620805</v>
      </c>
      <c r="CB119" s="41">
        <f t="shared" si="388"/>
        <v>37655026.19214639</v>
      </c>
      <c r="CC119" s="41">
        <f t="shared" si="388"/>
        <v>35771811.533398844</v>
      </c>
      <c r="CD119" s="41">
        <f t="shared" si="388"/>
        <v>33336651.35228198</v>
      </c>
      <c r="CE119" s="41">
        <f t="shared" si="388"/>
        <v>27687657.989239793</v>
      </c>
      <c r="CF119" s="41">
        <f t="shared" si="388"/>
        <v>25695916.575634114</v>
      </c>
      <c r="CG119" s="41">
        <f t="shared" si="388"/>
        <v>24052512.42805417</v>
      </c>
      <c r="CH119" s="41">
        <f t="shared" si="388"/>
        <v>21692792.907818057</v>
      </c>
      <c r="CI119" s="41">
        <f t="shared" si="388"/>
        <v>20079347.489809625</v>
      </c>
      <c r="CJ119" s="41">
        <f t="shared" si="388"/>
        <v>21834275.061178494</v>
      </c>
      <c r="CK119" s="41">
        <f t="shared" si="388"/>
        <v>20698238.425208215</v>
      </c>
      <c r="CL119" s="41">
        <f t="shared" si="388"/>
        <v>21215908.84789271</v>
      </c>
      <c r="CM119" s="41">
        <f t="shared" si="388"/>
        <v>20309189.042275146</v>
      </c>
      <c r="CN119" s="41"/>
      <c r="CO119" s="41"/>
      <c r="CP119" s="41">
        <f aca="true" t="shared" si="389" ref="CP119:DI119">SUM(CP99:CP118)</f>
        <v>26189273.702716652</v>
      </c>
      <c r="CQ119" s="41">
        <f t="shared" si="389"/>
        <v>34656902.09427934</v>
      </c>
      <c r="CR119" s="41">
        <f t="shared" si="389"/>
        <v>35483885.45672735</v>
      </c>
      <c r="CS119" s="41">
        <f t="shared" si="389"/>
        <v>38123684.43304318</v>
      </c>
      <c r="CT119" s="41">
        <f t="shared" si="389"/>
        <v>38528428.57986018</v>
      </c>
      <c r="CU119" s="41">
        <f t="shared" si="389"/>
        <v>39258488.79611301</v>
      </c>
      <c r="CV119" s="41">
        <f t="shared" si="389"/>
        <v>40887370.37468402</v>
      </c>
      <c r="CW119" s="41">
        <f t="shared" si="389"/>
        <v>40680026.64162697</v>
      </c>
      <c r="CX119" s="41">
        <f t="shared" si="389"/>
        <v>43871417.7545027</v>
      </c>
      <c r="CY119" s="41">
        <f t="shared" si="389"/>
        <v>41413439.5951561</v>
      </c>
      <c r="CZ119" s="41">
        <f t="shared" si="389"/>
        <v>38968485.62364739</v>
      </c>
      <c r="DA119" s="41">
        <f t="shared" si="389"/>
        <v>32846744.348543406</v>
      </c>
      <c r="DB119" s="41">
        <f t="shared" si="389"/>
        <v>30434332.523085356</v>
      </c>
      <c r="DC119" s="41">
        <f t="shared" si="389"/>
        <v>28875320.15265004</v>
      </c>
      <c r="DD119" s="41">
        <f t="shared" si="389"/>
        <v>26849107.635482226</v>
      </c>
      <c r="DE119" s="41">
        <f t="shared" si="389"/>
        <v>25271168.100859232</v>
      </c>
      <c r="DF119" s="41">
        <f t="shared" si="389"/>
        <v>27657088.695823703</v>
      </c>
      <c r="DG119" s="41">
        <f t="shared" si="389"/>
        <v>26502287.438239906</v>
      </c>
      <c r="DH119" s="41">
        <f t="shared" si="389"/>
        <v>26841993.81192042</v>
      </c>
      <c r="DI119" s="41">
        <f t="shared" si="389"/>
        <v>26445152.062036574</v>
      </c>
      <c r="DJ119" s="47"/>
    </row>
    <row r="120" spans="1:114" ht="13.5">
      <c r="A120" s="53"/>
      <c r="B120" s="53"/>
      <c r="C120" s="56"/>
      <c r="D120" s="53"/>
      <c r="E120" s="53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3"/>
      <c r="AA120" s="46" t="s">
        <v>242</v>
      </c>
      <c r="AB120" s="46">
        <f>AB119/F119</f>
        <v>2368.7545965396466</v>
      </c>
      <c r="AC120" s="46">
        <f aca="true" t="shared" si="390" ref="AC120:AU120">AC119/G119</f>
        <v>2325.5806189189007</v>
      </c>
      <c r="AD120" s="46">
        <f t="shared" si="390"/>
        <v>2314.1759326993774</v>
      </c>
      <c r="AE120" s="46">
        <f t="shared" si="390"/>
        <v>2304.124135031357</v>
      </c>
      <c r="AF120" s="46">
        <f t="shared" si="390"/>
        <v>2286.220079072807</v>
      </c>
      <c r="AG120" s="46">
        <f t="shared" si="390"/>
        <v>2270.256521721224</v>
      </c>
      <c r="AH120" s="46">
        <f t="shared" si="390"/>
        <v>2244.047409637732</v>
      </c>
      <c r="AI120" s="46">
        <f t="shared" si="390"/>
        <v>2232.2949308960065</v>
      </c>
      <c r="AJ120" s="46">
        <f t="shared" si="390"/>
        <v>2224.577830355307</v>
      </c>
      <c r="AK120" s="46">
        <f t="shared" si="390"/>
        <v>2221.181398797189</v>
      </c>
      <c r="AL120" s="46">
        <f t="shared" si="390"/>
        <v>2196.174403062506</v>
      </c>
      <c r="AM120" s="46">
        <f t="shared" si="390"/>
        <v>2145.9528115472312</v>
      </c>
      <c r="AN120" s="46">
        <f t="shared" si="390"/>
        <v>2128.0010985424406</v>
      </c>
      <c r="AO120" s="46">
        <f t="shared" si="390"/>
        <v>2044.387697648619</v>
      </c>
      <c r="AP120" s="46">
        <f t="shared" si="390"/>
        <v>1973.2088698022092</v>
      </c>
      <c r="AQ120" s="46">
        <f t="shared" si="390"/>
        <v>1936.4102059118366</v>
      </c>
      <c r="AR120" s="46">
        <f t="shared" si="390"/>
        <v>1896.1210944590177</v>
      </c>
      <c r="AS120" s="46">
        <f t="shared" si="390"/>
        <v>1829.399304921906</v>
      </c>
      <c r="AT120" s="46">
        <f t="shared" si="390"/>
        <v>1869.0653017338018</v>
      </c>
      <c r="AU120" s="46">
        <f t="shared" si="390"/>
        <v>1844.9791960761352</v>
      </c>
      <c r="AV120" s="46"/>
      <c r="AW120" s="46" t="s">
        <v>242</v>
      </c>
      <c r="AX120" s="41">
        <f>AX119/F119</f>
        <v>2694.872407803879</v>
      </c>
      <c r="AY120" s="41">
        <f aca="true" t="shared" si="391" ref="AY120:BQ120">AY119/G119</f>
        <v>2626.730106914781</v>
      </c>
      <c r="AZ120" s="41">
        <f t="shared" si="391"/>
        <v>2612.838355439247</v>
      </c>
      <c r="BA120" s="41">
        <f t="shared" si="391"/>
        <v>2611.986501899264</v>
      </c>
      <c r="BB120" s="41">
        <f t="shared" si="391"/>
        <v>2586.933626524544</v>
      </c>
      <c r="BC120" s="41">
        <f t="shared" si="391"/>
        <v>2584.5135778114204</v>
      </c>
      <c r="BD120" s="41">
        <f t="shared" si="391"/>
        <v>2574.506466362594</v>
      </c>
      <c r="BE120" s="41">
        <f t="shared" si="391"/>
        <v>2574.717845513191</v>
      </c>
      <c r="BF120" s="41">
        <f t="shared" si="391"/>
        <v>2591.2036437227507</v>
      </c>
      <c r="BG120" s="41">
        <f t="shared" si="391"/>
        <v>2570.5836836142025</v>
      </c>
      <c r="BH120" s="41">
        <f t="shared" si="391"/>
        <v>2560.76558779633</v>
      </c>
      <c r="BI120" s="41">
        <f t="shared" si="391"/>
        <v>2535.294858631342</v>
      </c>
      <c r="BJ120" s="41">
        <f t="shared" si="391"/>
        <v>2510.692177997155</v>
      </c>
      <c r="BK120" s="41">
        <f t="shared" si="391"/>
        <v>2445.3773263254225</v>
      </c>
      <c r="BL120" s="41">
        <f t="shared" si="391"/>
        <v>2429.9508014312946</v>
      </c>
      <c r="BM120" s="41">
        <f t="shared" si="391"/>
        <v>2431.7608057660495</v>
      </c>
      <c r="BN120" s="41">
        <f t="shared" si="391"/>
        <v>2402.0440578204275</v>
      </c>
      <c r="BO120" s="41">
        <f t="shared" si="391"/>
        <v>2358.4206277910143</v>
      </c>
      <c r="BP120" s="41">
        <f t="shared" si="391"/>
        <v>2384.564528678766</v>
      </c>
      <c r="BQ120" s="41">
        <f t="shared" si="391"/>
        <v>2428.08892653862</v>
      </c>
      <c r="BR120" s="41"/>
      <c r="BS120" s="41" t="s">
        <v>242</v>
      </c>
      <c r="BT120" s="41">
        <f>BT119/AB119</f>
        <v>46.230886985175985</v>
      </c>
      <c r="BU120" s="41">
        <f aca="true" t="shared" si="392" ref="BU120:CM120">BU119/AC119</f>
        <v>47.23555301532671</v>
      </c>
      <c r="BV120" s="41">
        <f t="shared" si="392"/>
        <v>46.175993408743395</v>
      </c>
      <c r="BW120" s="41">
        <f t="shared" si="392"/>
        <v>47.01024378083748</v>
      </c>
      <c r="BX120" s="41">
        <f t="shared" si="392"/>
        <v>47.59253653184525</v>
      </c>
      <c r="BY120" s="41">
        <f t="shared" si="392"/>
        <v>47.55803429197499</v>
      </c>
      <c r="BZ120" s="41">
        <f t="shared" si="392"/>
        <v>47.736800749511644</v>
      </c>
      <c r="CA120" s="41">
        <f t="shared" si="392"/>
        <v>48.44455474846838</v>
      </c>
      <c r="CB120" s="41">
        <f t="shared" si="392"/>
        <v>48.08755385762465</v>
      </c>
      <c r="CC120" s="41">
        <f t="shared" si="392"/>
        <v>47.64750955975214</v>
      </c>
      <c r="CD120" s="41">
        <f t="shared" si="392"/>
        <v>47.43568422007338</v>
      </c>
      <c r="CE120" s="41">
        <f t="shared" si="392"/>
        <v>47.96382104043714</v>
      </c>
      <c r="CF120" s="41">
        <f t="shared" si="392"/>
        <v>47.35350013006333</v>
      </c>
      <c r="CG120" s="41">
        <f t="shared" si="392"/>
        <v>47.63215555353399</v>
      </c>
      <c r="CH120" s="41">
        <f t="shared" si="392"/>
        <v>48.644525572323225</v>
      </c>
      <c r="CI120" s="41">
        <f t="shared" si="392"/>
        <v>51.08062409490612</v>
      </c>
      <c r="CJ120" s="41">
        <f t="shared" si="392"/>
        <v>52.10512398175859</v>
      </c>
      <c r="CK120" s="41">
        <f t="shared" si="392"/>
        <v>54.65809990625297</v>
      </c>
      <c r="CL120" s="41">
        <f t="shared" si="392"/>
        <v>56.19346291689906</v>
      </c>
      <c r="CM120" s="41">
        <f t="shared" si="392"/>
        <v>55.877231777511604</v>
      </c>
      <c r="CN120" s="41"/>
      <c r="CO120" s="41"/>
      <c r="CP120" s="41"/>
      <c r="CQ120" s="41"/>
      <c r="CR120" s="41"/>
      <c r="CS120" s="41"/>
      <c r="CT120" s="41"/>
      <c r="CU120" s="41"/>
      <c r="CV120" s="41"/>
      <c r="CW120" s="41"/>
      <c r="CX120" s="41"/>
      <c r="CY120" s="41"/>
      <c r="CZ120" s="41"/>
      <c r="DA120" s="41"/>
      <c r="DB120" s="41"/>
      <c r="DC120" s="41"/>
      <c r="DD120" s="41"/>
      <c r="DE120" s="41"/>
      <c r="DF120" s="41"/>
      <c r="DG120" s="41"/>
      <c r="DH120" s="41"/>
      <c r="DI120" s="41"/>
      <c r="DJ120" s="47"/>
    </row>
    <row r="121" spans="1:114" ht="13.5">
      <c r="A121" s="35"/>
      <c r="B121" s="35"/>
      <c r="C121" s="42"/>
      <c r="D121" s="35"/>
      <c r="E121" s="35"/>
      <c r="F121" s="46"/>
      <c r="G121" s="46"/>
      <c r="H121" s="46"/>
      <c r="I121" s="46"/>
      <c r="J121" s="46"/>
      <c r="K121" s="42"/>
      <c r="L121" s="42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35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46"/>
      <c r="BN121" s="46"/>
      <c r="BO121" s="46"/>
      <c r="BP121" s="46"/>
      <c r="BQ121" s="46"/>
      <c r="BR121" s="46"/>
      <c r="BS121" s="33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6"/>
      <c r="CO121" s="46"/>
      <c r="CP121" s="44"/>
      <c r="CQ121" s="44"/>
      <c r="CR121" s="44"/>
      <c r="CS121" s="44"/>
      <c r="CT121" s="44"/>
      <c r="CU121" s="44"/>
      <c r="CV121" s="44"/>
      <c r="CW121" s="44"/>
      <c r="CX121" s="44"/>
      <c r="CY121" s="44"/>
      <c r="CZ121" s="44"/>
      <c r="DA121" s="44"/>
      <c r="DB121" s="44"/>
      <c r="DC121" s="44"/>
      <c r="DD121" s="44"/>
      <c r="DE121" s="44"/>
      <c r="DF121" s="44"/>
      <c r="DG121" s="44"/>
      <c r="DH121" s="44"/>
      <c r="DI121" s="44"/>
      <c r="DJ121" s="47"/>
    </row>
    <row r="122" spans="1:114" ht="34.5">
      <c r="A122" s="35" t="s">
        <v>164</v>
      </c>
      <c r="B122" s="35" t="s">
        <v>160</v>
      </c>
      <c r="C122" s="42" t="s">
        <v>161</v>
      </c>
      <c r="D122" s="35"/>
      <c r="E122" s="35"/>
      <c r="F122" s="55">
        <v>2002</v>
      </c>
      <c r="G122" s="55">
        <v>2001</v>
      </c>
      <c r="H122" s="55">
        <v>2000</v>
      </c>
      <c r="I122" s="55">
        <v>1999</v>
      </c>
      <c r="J122" s="55">
        <v>1998</v>
      </c>
      <c r="K122" s="56">
        <v>1997</v>
      </c>
      <c r="L122" s="56">
        <v>1996</v>
      </c>
      <c r="M122" s="55">
        <v>1995</v>
      </c>
      <c r="N122" s="55">
        <v>1994</v>
      </c>
      <c r="O122" s="55">
        <v>1993</v>
      </c>
      <c r="P122" s="55">
        <v>1992</v>
      </c>
      <c r="Q122" s="55">
        <v>1991</v>
      </c>
      <c r="R122" s="55">
        <v>1990</v>
      </c>
      <c r="S122" s="55">
        <v>1989</v>
      </c>
      <c r="T122" s="55">
        <v>1988</v>
      </c>
      <c r="U122" s="55">
        <v>1987</v>
      </c>
      <c r="V122" s="55">
        <v>1986</v>
      </c>
      <c r="W122" s="55">
        <v>1985</v>
      </c>
      <c r="X122" s="55">
        <v>1984</v>
      </c>
      <c r="Y122" s="55">
        <v>1983</v>
      </c>
      <c r="Z122" s="35" t="s">
        <v>164</v>
      </c>
      <c r="AA122" s="31" t="s">
        <v>186</v>
      </c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39"/>
      <c r="AW122" s="32" t="s">
        <v>190</v>
      </c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6"/>
      <c r="BS122" s="33" t="s">
        <v>194</v>
      </c>
      <c r="BT122" s="42">
        <v>0</v>
      </c>
      <c r="BU122" s="42">
        <v>0</v>
      </c>
      <c r="BV122" s="42">
        <v>0</v>
      </c>
      <c r="BW122" s="42">
        <v>0</v>
      </c>
      <c r="BX122" s="42">
        <v>0</v>
      </c>
      <c r="BY122" s="42">
        <v>0</v>
      </c>
      <c r="BZ122" s="42">
        <v>0</v>
      </c>
      <c r="CA122" s="42">
        <v>0</v>
      </c>
      <c r="CB122" s="42">
        <v>0</v>
      </c>
      <c r="CC122" s="42">
        <v>0</v>
      </c>
      <c r="CD122" s="42">
        <v>0</v>
      </c>
      <c r="CE122" s="42">
        <v>0</v>
      </c>
      <c r="CF122" s="42">
        <v>0</v>
      </c>
      <c r="CG122" s="42">
        <v>0</v>
      </c>
      <c r="CH122" s="42">
        <v>0</v>
      </c>
      <c r="CI122" s="42">
        <v>0</v>
      </c>
      <c r="CJ122" s="42">
        <v>0</v>
      </c>
      <c r="CK122" s="42">
        <v>0</v>
      </c>
      <c r="CL122" s="42">
        <v>0</v>
      </c>
      <c r="CM122" s="42">
        <v>0</v>
      </c>
      <c r="CN122" s="46"/>
      <c r="CO122" s="46"/>
      <c r="CP122" s="44">
        <v>0</v>
      </c>
      <c r="CQ122" s="44">
        <v>0</v>
      </c>
      <c r="CR122" s="44">
        <v>0</v>
      </c>
      <c r="CS122" s="44">
        <v>0</v>
      </c>
      <c r="CT122" s="44">
        <v>0</v>
      </c>
      <c r="CU122" s="44">
        <v>0</v>
      </c>
      <c r="CV122" s="44">
        <v>0</v>
      </c>
      <c r="CW122" s="44">
        <v>0</v>
      </c>
      <c r="CX122" s="44">
        <v>0</v>
      </c>
      <c r="CY122" s="44">
        <v>0</v>
      </c>
      <c r="CZ122" s="44">
        <v>0</v>
      </c>
      <c r="DA122" s="44">
        <v>0</v>
      </c>
      <c r="DB122" s="44">
        <v>0</v>
      </c>
      <c r="DC122" s="44">
        <v>0</v>
      </c>
      <c r="DD122" s="44">
        <v>0</v>
      </c>
      <c r="DE122" s="44">
        <v>0</v>
      </c>
      <c r="DF122" s="44">
        <v>0</v>
      </c>
      <c r="DG122" s="44">
        <v>0</v>
      </c>
      <c r="DH122" s="44">
        <v>0</v>
      </c>
      <c r="DI122" s="44">
        <v>0</v>
      </c>
      <c r="DJ122" s="47"/>
    </row>
    <row r="123" spans="1:114" ht="13.5">
      <c r="A123" s="35" t="s">
        <v>135</v>
      </c>
      <c r="B123" s="35" t="s">
        <v>160</v>
      </c>
      <c r="C123" s="42">
        <v>3</v>
      </c>
      <c r="D123" s="35"/>
      <c r="E123" s="35"/>
      <c r="F123" s="39">
        <v>0</v>
      </c>
      <c r="G123" s="39">
        <v>1</v>
      </c>
      <c r="H123" s="39">
        <v>1</v>
      </c>
      <c r="I123" s="39">
        <v>1</v>
      </c>
      <c r="J123" s="39">
        <v>0</v>
      </c>
      <c r="K123" s="42">
        <v>0</v>
      </c>
      <c r="L123" s="42">
        <v>0</v>
      </c>
      <c r="M123" s="39">
        <v>1</v>
      </c>
      <c r="N123" s="39">
        <v>1</v>
      </c>
      <c r="O123" s="39">
        <v>6</v>
      </c>
      <c r="P123" s="39">
        <v>6</v>
      </c>
      <c r="Q123" s="39">
        <v>7</v>
      </c>
      <c r="R123" s="39">
        <v>8</v>
      </c>
      <c r="S123" s="39">
        <v>6</v>
      </c>
      <c r="T123" s="39">
        <v>6</v>
      </c>
      <c r="U123" s="39">
        <v>5</v>
      </c>
      <c r="V123" s="39">
        <v>6</v>
      </c>
      <c r="W123" s="39">
        <v>8</v>
      </c>
      <c r="X123" s="39">
        <v>5</v>
      </c>
      <c r="Y123" s="39">
        <v>4</v>
      </c>
      <c r="Z123" s="35" t="s">
        <v>135</v>
      </c>
      <c r="AA123" s="40"/>
      <c r="AB123" s="40">
        <v>0</v>
      </c>
      <c r="AC123" s="40">
        <v>0</v>
      </c>
      <c r="AD123" s="40">
        <v>0</v>
      </c>
      <c r="AE123" s="40">
        <v>0</v>
      </c>
      <c r="AF123" s="40">
        <v>0</v>
      </c>
      <c r="AG123" s="40">
        <v>0</v>
      </c>
      <c r="AH123" s="40">
        <v>0</v>
      </c>
      <c r="AI123" s="40">
        <v>0</v>
      </c>
      <c r="AJ123" s="40">
        <v>0</v>
      </c>
      <c r="AK123" s="40">
        <v>0</v>
      </c>
      <c r="AL123" s="40">
        <v>0</v>
      </c>
      <c r="AM123" s="40">
        <v>0</v>
      </c>
      <c r="AN123" s="40">
        <v>0</v>
      </c>
      <c r="AO123" s="40">
        <v>0</v>
      </c>
      <c r="AP123" s="40">
        <v>0</v>
      </c>
      <c r="AQ123" s="40">
        <v>0</v>
      </c>
      <c r="AR123" s="40">
        <v>0</v>
      </c>
      <c r="AS123" s="40">
        <v>0</v>
      </c>
      <c r="AT123" s="40">
        <v>0</v>
      </c>
      <c r="AU123" s="40">
        <v>0</v>
      </c>
      <c r="AV123" s="39"/>
      <c r="AW123" s="41"/>
      <c r="AX123" s="41">
        <v>0</v>
      </c>
      <c r="AY123" s="41">
        <v>0</v>
      </c>
      <c r="AZ123" s="41">
        <v>0</v>
      </c>
      <c r="BA123" s="41">
        <v>0</v>
      </c>
      <c r="BB123" s="41">
        <v>0</v>
      </c>
      <c r="BC123" s="41">
        <v>0</v>
      </c>
      <c r="BD123" s="41">
        <v>0</v>
      </c>
      <c r="BE123" s="41">
        <v>0</v>
      </c>
      <c r="BF123" s="41">
        <v>0</v>
      </c>
      <c r="BG123" s="41">
        <v>0</v>
      </c>
      <c r="BH123" s="41">
        <v>0</v>
      </c>
      <c r="BI123" s="41">
        <v>0</v>
      </c>
      <c r="BJ123" s="41">
        <v>0</v>
      </c>
      <c r="BK123" s="41">
        <v>0</v>
      </c>
      <c r="BL123" s="41">
        <v>0</v>
      </c>
      <c r="BM123" s="41">
        <v>0</v>
      </c>
      <c r="BN123" s="41">
        <v>0</v>
      </c>
      <c r="BO123" s="41">
        <v>0</v>
      </c>
      <c r="BP123" s="41">
        <v>0</v>
      </c>
      <c r="BQ123" s="41">
        <v>0</v>
      </c>
      <c r="BR123" s="46"/>
      <c r="BS123" s="33"/>
      <c r="BT123" s="42">
        <v>0</v>
      </c>
      <c r="BU123" s="42">
        <v>0</v>
      </c>
      <c r="BV123" s="42">
        <v>0</v>
      </c>
      <c r="BW123" s="42">
        <v>0</v>
      </c>
      <c r="BX123" s="42">
        <v>0</v>
      </c>
      <c r="BY123" s="42">
        <v>0</v>
      </c>
      <c r="BZ123" s="42">
        <v>0</v>
      </c>
      <c r="CA123" s="42">
        <v>0</v>
      </c>
      <c r="CB123" s="42">
        <v>0</v>
      </c>
      <c r="CC123" s="42">
        <v>0</v>
      </c>
      <c r="CD123" s="42">
        <v>0</v>
      </c>
      <c r="CE123" s="42">
        <v>0</v>
      </c>
      <c r="CF123" s="42">
        <v>0</v>
      </c>
      <c r="CG123" s="42">
        <v>0</v>
      </c>
      <c r="CH123" s="42">
        <v>0</v>
      </c>
      <c r="CI123" s="42">
        <v>0</v>
      </c>
      <c r="CJ123" s="42">
        <v>0</v>
      </c>
      <c r="CK123" s="42">
        <v>0</v>
      </c>
      <c r="CL123" s="42">
        <v>0</v>
      </c>
      <c r="CM123" s="42">
        <v>0</v>
      </c>
      <c r="CN123" s="46"/>
      <c r="CO123" s="46"/>
      <c r="CP123" s="44">
        <v>0</v>
      </c>
      <c r="CQ123" s="44">
        <v>0</v>
      </c>
      <c r="CR123" s="44">
        <v>0</v>
      </c>
      <c r="CS123" s="44">
        <v>0</v>
      </c>
      <c r="CT123" s="44">
        <v>0</v>
      </c>
      <c r="CU123" s="44">
        <v>0</v>
      </c>
      <c r="CV123" s="44">
        <v>0</v>
      </c>
      <c r="CW123" s="44">
        <v>0</v>
      </c>
      <c r="CX123" s="44">
        <v>0</v>
      </c>
      <c r="CY123" s="44">
        <v>0</v>
      </c>
      <c r="CZ123" s="44">
        <v>0</v>
      </c>
      <c r="DA123" s="44">
        <v>0</v>
      </c>
      <c r="DB123" s="44">
        <v>0</v>
      </c>
      <c r="DC123" s="44">
        <v>0</v>
      </c>
      <c r="DD123" s="44">
        <v>0</v>
      </c>
      <c r="DE123" s="44">
        <v>0</v>
      </c>
      <c r="DF123" s="44">
        <v>0</v>
      </c>
      <c r="DG123" s="44">
        <v>0</v>
      </c>
      <c r="DH123" s="44">
        <v>0</v>
      </c>
      <c r="DI123" s="44">
        <v>0</v>
      </c>
      <c r="DJ123" s="47"/>
    </row>
    <row r="124" spans="1:114" ht="13.5">
      <c r="A124" s="53" t="s">
        <v>145</v>
      </c>
      <c r="B124" s="35" t="s">
        <v>160</v>
      </c>
      <c r="C124" s="42">
        <v>3</v>
      </c>
      <c r="D124" s="54"/>
      <c r="E124" s="54"/>
      <c r="F124" s="39">
        <v>24</v>
      </c>
      <c r="G124" s="39">
        <v>24</v>
      </c>
      <c r="H124" s="39">
        <v>24</v>
      </c>
      <c r="I124" s="39">
        <v>24</v>
      </c>
      <c r="J124" s="39">
        <v>24</v>
      </c>
      <c r="K124" s="42">
        <v>24</v>
      </c>
      <c r="L124" s="42">
        <v>24</v>
      </c>
      <c r="M124" s="39">
        <v>24</v>
      </c>
      <c r="N124" s="39">
        <v>24</v>
      </c>
      <c r="O124" s="39">
        <v>24</v>
      </c>
      <c r="P124" s="39">
        <v>24</v>
      </c>
      <c r="Q124" s="39">
        <v>18</v>
      </c>
      <c r="R124" s="39">
        <v>18</v>
      </c>
      <c r="S124" s="39">
        <v>11</v>
      </c>
      <c r="T124" s="39">
        <v>5</v>
      </c>
      <c r="U124" s="39">
        <v>0</v>
      </c>
      <c r="V124" s="39">
        <v>0</v>
      </c>
      <c r="W124" s="39">
        <v>0</v>
      </c>
      <c r="X124" s="39">
        <v>0</v>
      </c>
      <c r="Y124" s="39">
        <v>0</v>
      </c>
      <c r="Z124" s="53" t="s">
        <v>145</v>
      </c>
      <c r="AA124" s="40"/>
      <c r="AB124" s="40">
        <v>0</v>
      </c>
      <c r="AC124" s="40">
        <v>0</v>
      </c>
      <c r="AD124" s="40">
        <v>0</v>
      </c>
      <c r="AE124" s="40">
        <v>0</v>
      </c>
      <c r="AF124" s="40">
        <v>0</v>
      </c>
      <c r="AG124" s="40">
        <v>0</v>
      </c>
      <c r="AH124" s="40">
        <v>0</v>
      </c>
      <c r="AI124" s="40">
        <v>0</v>
      </c>
      <c r="AJ124" s="40">
        <v>0</v>
      </c>
      <c r="AK124" s="40">
        <v>0</v>
      </c>
      <c r="AL124" s="40">
        <v>0</v>
      </c>
      <c r="AM124" s="40">
        <v>0</v>
      </c>
      <c r="AN124" s="40">
        <v>0</v>
      </c>
      <c r="AO124" s="40">
        <v>0</v>
      </c>
      <c r="AP124" s="40">
        <v>0</v>
      </c>
      <c r="AQ124" s="40">
        <v>0</v>
      </c>
      <c r="AR124" s="40">
        <v>0</v>
      </c>
      <c r="AS124" s="40">
        <v>0</v>
      </c>
      <c r="AT124" s="40">
        <v>0</v>
      </c>
      <c r="AU124" s="40">
        <v>0</v>
      </c>
      <c r="AV124" s="39"/>
      <c r="AW124" s="41"/>
      <c r="AX124" s="41">
        <v>0</v>
      </c>
      <c r="AY124" s="41">
        <v>0</v>
      </c>
      <c r="AZ124" s="41">
        <v>0</v>
      </c>
      <c r="BA124" s="41">
        <v>0</v>
      </c>
      <c r="BB124" s="41">
        <v>0</v>
      </c>
      <c r="BC124" s="41">
        <v>0</v>
      </c>
      <c r="BD124" s="41">
        <v>0</v>
      </c>
      <c r="BE124" s="41">
        <v>0</v>
      </c>
      <c r="BF124" s="41">
        <v>0</v>
      </c>
      <c r="BG124" s="41">
        <v>0</v>
      </c>
      <c r="BH124" s="41">
        <v>0</v>
      </c>
      <c r="BI124" s="41">
        <v>0</v>
      </c>
      <c r="BJ124" s="41">
        <v>0</v>
      </c>
      <c r="BK124" s="41">
        <v>0</v>
      </c>
      <c r="BL124" s="41">
        <v>0</v>
      </c>
      <c r="BM124" s="41">
        <v>0</v>
      </c>
      <c r="BN124" s="41">
        <v>0</v>
      </c>
      <c r="BO124" s="41">
        <v>0</v>
      </c>
      <c r="BP124" s="41">
        <v>0</v>
      </c>
      <c r="BQ124" s="41">
        <v>0</v>
      </c>
      <c r="BR124" s="46"/>
      <c r="BS124" s="33"/>
      <c r="BT124" s="42">
        <v>0</v>
      </c>
      <c r="BU124" s="42">
        <v>0</v>
      </c>
      <c r="BV124" s="42">
        <v>0</v>
      </c>
      <c r="BW124" s="42">
        <v>0</v>
      </c>
      <c r="BX124" s="42">
        <v>0</v>
      </c>
      <c r="BY124" s="42">
        <v>0</v>
      </c>
      <c r="BZ124" s="42">
        <v>0</v>
      </c>
      <c r="CA124" s="42">
        <v>0</v>
      </c>
      <c r="CB124" s="42">
        <v>0</v>
      </c>
      <c r="CC124" s="42">
        <v>0</v>
      </c>
      <c r="CD124" s="42">
        <v>0</v>
      </c>
      <c r="CE124" s="42">
        <v>0</v>
      </c>
      <c r="CF124" s="42">
        <v>0</v>
      </c>
      <c r="CG124" s="42">
        <v>0</v>
      </c>
      <c r="CH124" s="42">
        <v>0</v>
      </c>
      <c r="CI124" s="42">
        <v>0</v>
      </c>
      <c r="CJ124" s="42">
        <v>0</v>
      </c>
      <c r="CK124" s="42">
        <v>0</v>
      </c>
      <c r="CL124" s="42">
        <v>0</v>
      </c>
      <c r="CM124" s="42">
        <v>0</v>
      </c>
      <c r="CN124" s="46"/>
      <c r="CO124" s="46"/>
      <c r="CP124" s="44">
        <v>0</v>
      </c>
      <c r="CQ124" s="44">
        <v>0</v>
      </c>
      <c r="CR124" s="44">
        <v>0</v>
      </c>
      <c r="CS124" s="44">
        <v>0</v>
      </c>
      <c r="CT124" s="44">
        <v>0</v>
      </c>
      <c r="CU124" s="44">
        <v>0</v>
      </c>
      <c r="CV124" s="44">
        <v>0</v>
      </c>
      <c r="CW124" s="44">
        <v>0</v>
      </c>
      <c r="CX124" s="44">
        <v>0</v>
      </c>
      <c r="CY124" s="44">
        <v>0</v>
      </c>
      <c r="CZ124" s="44">
        <v>0</v>
      </c>
      <c r="DA124" s="44">
        <v>0</v>
      </c>
      <c r="DB124" s="44">
        <v>0</v>
      </c>
      <c r="DC124" s="44">
        <v>0</v>
      </c>
      <c r="DD124" s="44">
        <v>0</v>
      </c>
      <c r="DE124" s="44">
        <v>0</v>
      </c>
      <c r="DF124" s="44">
        <v>0</v>
      </c>
      <c r="DG124" s="44">
        <v>0</v>
      </c>
      <c r="DH124" s="44">
        <v>0</v>
      </c>
      <c r="DI124" s="44">
        <v>0</v>
      </c>
      <c r="DJ124" s="47"/>
    </row>
    <row r="125" spans="1:114" ht="13.5">
      <c r="A125" s="53" t="s">
        <v>146</v>
      </c>
      <c r="B125" s="35" t="s">
        <v>160</v>
      </c>
      <c r="C125" s="42">
        <v>3</v>
      </c>
      <c r="D125" s="54"/>
      <c r="E125" s="54"/>
      <c r="F125" s="39">
        <v>8</v>
      </c>
      <c r="G125" s="39">
        <v>8</v>
      </c>
      <c r="H125" s="39">
        <v>8</v>
      </c>
      <c r="I125" s="39">
        <v>8</v>
      </c>
      <c r="J125" s="39">
        <v>8</v>
      </c>
      <c r="K125" s="42">
        <v>8</v>
      </c>
      <c r="L125" s="42">
        <v>8</v>
      </c>
      <c r="M125" s="39">
        <v>8</v>
      </c>
      <c r="N125" s="39">
        <v>8</v>
      </c>
      <c r="O125" s="39">
        <v>8</v>
      </c>
      <c r="P125" s="39">
        <v>6</v>
      </c>
      <c r="Q125" s="39">
        <v>0</v>
      </c>
      <c r="R125" s="39">
        <v>0</v>
      </c>
      <c r="S125" s="39">
        <v>0</v>
      </c>
      <c r="T125" s="39">
        <v>0</v>
      </c>
      <c r="U125" s="39">
        <v>0</v>
      </c>
      <c r="V125" s="39">
        <v>0</v>
      </c>
      <c r="W125" s="39">
        <v>0</v>
      </c>
      <c r="X125" s="39">
        <v>0</v>
      </c>
      <c r="Y125" s="39">
        <v>0</v>
      </c>
      <c r="Z125" s="53" t="s">
        <v>146</v>
      </c>
      <c r="AA125" s="40"/>
      <c r="AB125" s="40">
        <v>0</v>
      </c>
      <c r="AC125" s="40">
        <v>0</v>
      </c>
      <c r="AD125" s="40">
        <v>0</v>
      </c>
      <c r="AE125" s="40">
        <v>0</v>
      </c>
      <c r="AF125" s="40">
        <v>0</v>
      </c>
      <c r="AG125" s="40">
        <v>0</v>
      </c>
      <c r="AH125" s="40">
        <v>0</v>
      </c>
      <c r="AI125" s="40">
        <v>0</v>
      </c>
      <c r="AJ125" s="40">
        <v>0</v>
      </c>
      <c r="AK125" s="40">
        <v>0</v>
      </c>
      <c r="AL125" s="40">
        <v>0</v>
      </c>
      <c r="AM125" s="40">
        <v>0</v>
      </c>
      <c r="AN125" s="40">
        <v>0</v>
      </c>
      <c r="AO125" s="40">
        <v>0</v>
      </c>
      <c r="AP125" s="40">
        <v>0</v>
      </c>
      <c r="AQ125" s="40">
        <v>0</v>
      </c>
      <c r="AR125" s="40">
        <v>0</v>
      </c>
      <c r="AS125" s="40">
        <v>0</v>
      </c>
      <c r="AT125" s="40">
        <v>0</v>
      </c>
      <c r="AU125" s="40">
        <v>0</v>
      </c>
      <c r="AV125" s="39"/>
      <c r="AW125" s="41"/>
      <c r="AX125" s="41">
        <v>0</v>
      </c>
      <c r="AY125" s="41">
        <v>0</v>
      </c>
      <c r="AZ125" s="41">
        <v>0</v>
      </c>
      <c r="BA125" s="41">
        <v>0</v>
      </c>
      <c r="BB125" s="41">
        <v>0</v>
      </c>
      <c r="BC125" s="41">
        <v>0</v>
      </c>
      <c r="BD125" s="41">
        <v>0</v>
      </c>
      <c r="BE125" s="41">
        <v>0</v>
      </c>
      <c r="BF125" s="41">
        <v>0</v>
      </c>
      <c r="BG125" s="41">
        <v>0</v>
      </c>
      <c r="BH125" s="41">
        <v>0</v>
      </c>
      <c r="BI125" s="41">
        <v>0</v>
      </c>
      <c r="BJ125" s="41">
        <v>0</v>
      </c>
      <c r="BK125" s="41">
        <v>0</v>
      </c>
      <c r="BL125" s="41">
        <v>0</v>
      </c>
      <c r="BM125" s="41">
        <v>0</v>
      </c>
      <c r="BN125" s="41">
        <v>0</v>
      </c>
      <c r="BO125" s="41">
        <v>0</v>
      </c>
      <c r="BP125" s="41">
        <v>0</v>
      </c>
      <c r="BQ125" s="41">
        <v>0</v>
      </c>
      <c r="BR125" s="46"/>
      <c r="BS125" s="33"/>
      <c r="BT125" s="42">
        <v>0</v>
      </c>
      <c r="BU125" s="42">
        <v>0</v>
      </c>
      <c r="BV125" s="42">
        <v>0</v>
      </c>
      <c r="BW125" s="42">
        <v>0</v>
      </c>
      <c r="BX125" s="42">
        <v>0</v>
      </c>
      <c r="BY125" s="42">
        <v>0</v>
      </c>
      <c r="BZ125" s="42">
        <v>0</v>
      </c>
      <c r="CA125" s="42">
        <v>0</v>
      </c>
      <c r="CB125" s="42">
        <v>0</v>
      </c>
      <c r="CC125" s="42">
        <v>0</v>
      </c>
      <c r="CD125" s="42">
        <v>0</v>
      </c>
      <c r="CE125" s="42">
        <v>0</v>
      </c>
      <c r="CF125" s="42">
        <v>0</v>
      </c>
      <c r="CG125" s="42">
        <v>0</v>
      </c>
      <c r="CH125" s="42">
        <v>0</v>
      </c>
      <c r="CI125" s="42">
        <v>0</v>
      </c>
      <c r="CJ125" s="42">
        <v>0</v>
      </c>
      <c r="CK125" s="42">
        <v>0</v>
      </c>
      <c r="CL125" s="42">
        <v>0</v>
      </c>
      <c r="CM125" s="42">
        <v>0</v>
      </c>
      <c r="CN125" s="46"/>
      <c r="CO125" s="46"/>
      <c r="CP125" s="44">
        <v>0</v>
      </c>
      <c r="CQ125" s="44">
        <v>0</v>
      </c>
      <c r="CR125" s="44">
        <v>0</v>
      </c>
      <c r="CS125" s="44">
        <v>0</v>
      </c>
      <c r="CT125" s="44">
        <v>0</v>
      </c>
      <c r="CU125" s="44">
        <v>0</v>
      </c>
      <c r="CV125" s="44">
        <v>0</v>
      </c>
      <c r="CW125" s="44">
        <v>0</v>
      </c>
      <c r="CX125" s="44">
        <v>0</v>
      </c>
      <c r="CY125" s="44">
        <v>0</v>
      </c>
      <c r="CZ125" s="44">
        <v>0</v>
      </c>
      <c r="DA125" s="44">
        <v>0</v>
      </c>
      <c r="DB125" s="44">
        <v>0</v>
      </c>
      <c r="DC125" s="44">
        <v>0</v>
      </c>
      <c r="DD125" s="44">
        <v>0</v>
      </c>
      <c r="DE125" s="44">
        <v>0</v>
      </c>
      <c r="DF125" s="44">
        <v>0</v>
      </c>
      <c r="DG125" s="44">
        <v>0</v>
      </c>
      <c r="DH125" s="44">
        <v>0</v>
      </c>
      <c r="DI125" s="44">
        <v>0</v>
      </c>
      <c r="DJ125" s="47"/>
    </row>
    <row r="126" spans="1:114" ht="13.5">
      <c r="A126" s="53" t="s">
        <v>90</v>
      </c>
      <c r="B126" s="35" t="s">
        <v>160</v>
      </c>
      <c r="C126" s="42">
        <v>3</v>
      </c>
      <c r="D126" s="54"/>
      <c r="E126" s="54"/>
      <c r="F126" s="39">
        <v>17</v>
      </c>
      <c r="G126" s="39">
        <v>13</v>
      </c>
      <c r="H126" s="39">
        <v>18</v>
      </c>
      <c r="I126" s="39">
        <v>17</v>
      </c>
      <c r="J126" s="39">
        <v>12</v>
      </c>
      <c r="K126" s="42">
        <v>7</v>
      </c>
      <c r="L126" s="42">
        <v>6</v>
      </c>
      <c r="M126" s="39">
        <v>6</v>
      </c>
      <c r="N126" s="39">
        <v>1</v>
      </c>
      <c r="O126" s="39">
        <v>1</v>
      </c>
      <c r="P126" s="39">
        <v>1</v>
      </c>
      <c r="Q126" s="39">
        <v>0</v>
      </c>
      <c r="R126" s="39">
        <v>0</v>
      </c>
      <c r="S126" s="39">
        <v>2</v>
      </c>
      <c r="T126" s="39">
        <v>2</v>
      </c>
      <c r="U126" s="39">
        <v>7</v>
      </c>
      <c r="V126" s="39">
        <v>8</v>
      </c>
      <c r="W126" s="39">
        <v>11</v>
      </c>
      <c r="X126" s="39">
        <v>11</v>
      </c>
      <c r="Y126" s="39">
        <v>9</v>
      </c>
      <c r="Z126" s="53" t="s">
        <v>90</v>
      </c>
      <c r="AA126" s="40"/>
      <c r="AB126" s="40">
        <v>0</v>
      </c>
      <c r="AC126" s="40">
        <v>0</v>
      </c>
      <c r="AD126" s="40">
        <v>0</v>
      </c>
      <c r="AE126" s="40">
        <v>0</v>
      </c>
      <c r="AF126" s="40">
        <v>0</v>
      </c>
      <c r="AG126" s="40">
        <v>0</v>
      </c>
      <c r="AH126" s="40">
        <v>0</v>
      </c>
      <c r="AI126" s="40">
        <v>0</v>
      </c>
      <c r="AJ126" s="40">
        <v>0</v>
      </c>
      <c r="AK126" s="40">
        <v>0</v>
      </c>
      <c r="AL126" s="40">
        <v>0</v>
      </c>
      <c r="AM126" s="40">
        <v>0</v>
      </c>
      <c r="AN126" s="40">
        <v>0</v>
      </c>
      <c r="AO126" s="40">
        <v>0</v>
      </c>
      <c r="AP126" s="40">
        <v>0</v>
      </c>
      <c r="AQ126" s="40">
        <v>0</v>
      </c>
      <c r="AR126" s="40">
        <v>0</v>
      </c>
      <c r="AS126" s="40">
        <v>0</v>
      </c>
      <c r="AT126" s="40">
        <v>0</v>
      </c>
      <c r="AU126" s="40">
        <v>0</v>
      </c>
      <c r="AV126" s="39"/>
      <c r="AW126" s="41"/>
      <c r="AX126" s="41">
        <v>0</v>
      </c>
      <c r="AY126" s="41">
        <v>0</v>
      </c>
      <c r="AZ126" s="41">
        <v>0</v>
      </c>
      <c r="BA126" s="41">
        <v>0</v>
      </c>
      <c r="BB126" s="41">
        <v>0</v>
      </c>
      <c r="BC126" s="41">
        <v>0</v>
      </c>
      <c r="BD126" s="41">
        <v>0</v>
      </c>
      <c r="BE126" s="41">
        <v>0</v>
      </c>
      <c r="BF126" s="41">
        <v>0</v>
      </c>
      <c r="BG126" s="41">
        <v>0</v>
      </c>
      <c r="BH126" s="41">
        <v>0</v>
      </c>
      <c r="BI126" s="41">
        <v>0</v>
      </c>
      <c r="BJ126" s="41">
        <v>0</v>
      </c>
      <c r="BK126" s="41">
        <v>0</v>
      </c>
      <c r="BL126" s="41">
        <v>0</v>
      </c>
      <c r="BM126" s="41">
        <v>0</v>
      </c>
      <c r="BN126" s="41">
        <v>0</v>
      </c>
      <c r="BO126" s="41">
        <v>0</v>
      </c>
      <c r="BP126" s="41">
        <v>0</v>
      </c>
      <c r="BQ126" s="41">
        <v>0</v>
      </c>
      <c r="BR126" s="46"/>
      <c r="BS126" s="33"/>
      <c r="BT126" s="42">
        <v>0</v>
      </c>
      <c r="BU126" s="42">
        <v>0</v>
      </c>
      <c r="BV126" s="42">
        <v>0</v>
      </c>
      <c r="BW126" s="42">
        <v>0</v>
      </c>
      <c r="BX126" s="42">
        <v>0</v>
      </c>
      <c r="BY126" s="42">
        <v>0</v>
      </c>
      <c r="BZ126" s="42">
        <v>0</v>
      </c>
      <c r="CA126" s="42">
        <v>0</v>
      </c>
      <c r="CB126" s="42">
        <v>0</v>
      </c>
      <c r="CC126" s="42">
        <v>0</v>
      </c>
      <c r="CD126" s="42">
        <v>0</v>
      </c>
      <c r="CE126" s="42">
        <v>0</v>
      </c>
      <c r="CF126" s="42">
        <v>0</v>
      </c>
      <c r="CG126" s="42">
        <v>0</v>
      </c>
      <c r="CH126" s="42">
        <v>0</v>
      </c>
      <c r="CI126" s="42">
        <v>0</v>
      </c>
      <c r="CJ126" s="42">
        <v>0</v>
      </c>
      <c r="CK126" s="42">
        <v>0</v>
      </c>
      <c r="CL126" s="42">
        <v>0</v>
      </c>
      <c r="CM126" s="42">
        <v>0</v>
      </c>
      <c r="CN126" s="46"/>
      <c r="CO126" s="46"/>
      <c r="CP126" s="44">
        <v>0</v>
      </c>
      <c r="CQ126" s="44">
        <v>0</v>
      </c>
      <c r="CR126" s="44">
        <v>0</v>
      </c>
      <c r="CS126" s="44">
        <v>0</v>
      </c>
      <c r="CT126" s="44">
        <v>0</v>
      </c>
      <c r="CU126" s="44">
        <v>0</v>
      </c>
      <c r="CV126" s="44">
        <v>0</v>
      </c>
      <c r="CW126" s="44">
        <v>0</v>
      </c>
      <c r="CX126" s="44">
        <v>0</v>
      </c>
      <c r="CY126" s="44">
        <v>0</v>
      </c>
      <c r="CZ126" s="44">
        <v>0</v>
      </c>
      <c r="DA126" s="44">
        <v>0</v>
      </c>
      <c r="DB126" s="44">
        <v>0</v>
      </c>
      <c r="DC126" s="44">
        <v>0</v>
      </c>
      <c r="DD126" s="44">
        <v>0</v>
      </c>
      <c r="DE126" s="44">
        <v>0</v>
      </c>
      <c r="DF126" s="44">
        <v>0</v>
      </c>
      <c r="DG126" s="44">
        <v>0</v>
      </c>
      <c r="DH126" s="44">
        <v>0</v>
      </c>
      <c r="DI126" s="44">
        <v>0</v>
      </c>
      <c r="DJ126" s="47"/>
    </row>
    <row r="127" spans="1:114" ht="13.5">
      <c r="A127" s="53" t="s">
        <v>147</v>
      </c>
      <c r="B127" s="35" t="s">
        <v>160</v>
      </c>
      <c r="C127" s="42">
        <v>3</v>
      </c>
      <c r="D127" s="54"/>
      <c r="E127" s="54"/>
      <c r="F127" s="55">
        <v>4</v>
      </c>
      <c r="G127" s="55">
        <v>4</v>
      </c>
      <c r="H127" s="55">
        <v>5</v>
      </c>
      <c r="I127" s="55">
        <v>4</v>
      </c>
      <c r="J127" s="55">
        <v>5</v>
      </c>
      <c r="K127" s="56">
        <v>5</v>
      </c>
      <c r="L127" s="56">
        <v>5</v>
      </c>
      <c r="M127" s="55">
        <v>6</v>
      </c>
      <c r="N127" s="55">
        <v>7</v>
      </c>
      <c r="O127" s="55">
        <v>7</v>
      </c>
      <c r="P127" s="55">
        <v>8</v>
      </c>
      <c r="Q127" s="55">
        <v>7</v>
      </c>
      <c r="R127" s="55">
        <v>1</v>
      </c>
      <c r="S127" s="55">
        <v>9</v>
      </c>
      <c r="T127" s="55">
        <v>10</v>
      </c>
      <c r="U127" s="55">
        <v>10</v>
      </c>
      <c r="V127" s="55">
        <v>10</v>
      </c>
      <c r="W127" s="55">
        <v>11</v>
      </c>
      <c r="X127" s="55">
        <v>9</v>
      </c>
      <c r="Y127" s="55">
        <v>14</v>
      </c>
      <c r="Z127" s="53" t="s">
        <v>147</v>
      </c>
      <c r="AA127" s="40"/>
      <c r="AB127" s="40">
        <v>0</v>
      </c>
      <c r="AC127" s="40">
        <v>0</v>
      </c>
      <c r="AD127" s="40">
        <v>0</v>
      </c>
      <c r="AE127" s="40">
        <v>0</v>
      </c>
      <c r="AF127" s="40">
        <v>0</v>
      </c>
      <c r="AG127" s="40">
        <v>0</v>
      </c>
      <c r="AH127" s="40">
        <v>0</v>
      </c>
      <c r="AI127" s="40">
        <v>0</v>
      </c>
      <c r="AJ127" s="40">
        <v>0</v>
      </c>
      <c r="AK127" s="40">
        <v>0</v>
      </c>
      <c r="AL127" s="40">
        <v>0</v>
      </c>
      <c r="AM127" s="40">
        <v>0</v>
      </c>
      <c r="AN127" s="40">
        <v>0</v>
      </c>
      <c r="AO127" s="40">
        <v>0</v>
      </c>
      <c r="AP127" s="40">
        <v>0</v>
      </c>
      <c r="AQ127" s="40">
        <v>0</v>
      </c>
      <c r="AR127" s="40">
        <v>0</v>
      </c>
      <c r="AS127" s="40">
        <v>0</v>
      </c>
      <c r="AT127" s="40">
        <v>0</v>
      </c>
      <c r="AU127" s="40">
        <v>0</v>
      </c>
      <c r="AV127" s="39"/>
      <c r="AW127" s="41"/>
      <c r="AX127" s="41">
        <v>0</v>
      </c>
      <c r="AY127" s="41">
        <v>0</v>
      </c>
      <c r="AZ127" s="41">
        <v>0</v>
      </c>
      <c r="BA127" s="41">
        <v>0</v>
      </c>
      <c r="BB127" s="41">
        <v>0</v>
      </c>
      <c r="BC127" s="41">
        <v>0</v>
      </c>
      <c r="BD127" s="41">
        <v>0</v>
      </c>
      <c r="BE127" s="41">
        <v>0</v>
      </c>
      <c r="BF127" s="41">
        <v>0</v>
      </c>
      <c r="BG127" s="41">
        <v>0</v>
      </c>
      <c r="BH127" s="41">
        <v>0</v>
      </c>
      <c r="BI127" s="41">
        <v>0</v>
      </c>
      <c r="BJ127" s="41">
        <v>0</v>
      </c>
      <c r="BK127" s="41">
        <v>0</v>
      </c>
      <c r="BL127" s="41">
        <v>0</v>
      </c>
      <c r="BM127" s="41">
        <v>0</v>
      </c>
      <c r="BN127" s="41">
        <v>0</v>
      </c>
      <c r="BO127" s="41">
        <v>0</v>
      </c>
      <c r="BP127" s="41">
        <v>0</v>
      </c>
      <c r="BQ127" s="41">
        <v>0</v>
      </c>
      <c r="BR127" s="46"/>
      <c r="BS127" s="33"/>
      <c r="BT127" s="42">
        <v>0</v>
      </c>
      <c r="BU127" s="42">
        <v>0</v>
      </c>
      <c r="BV127" s="42">
        <v>0</v>
      </c>
      <c r="BW127" s="42">
        <v>0</v>
      </c>
      <c r="BX127" s="42">
        <v>0</v>
      </c>
      <c r="BY127" s="42">
        <v>0</v>
      </c>
      <c r="BZ127" s="42">
        <v>0</v>
      </c>
      <c r="CA127" s="42">
        <v>0</v>
      </c>
      <c r="CB127" s="42">
        <v>0</v>
      </c>
      <c r="CC127" s="42">
        <v>0</v>
      </c>
      <c r="CD127" s="42">
        <v>0</v>
      </c>
      <c r="CE127" s="42">
        <v>0</v>
      </c>
      <c r="CF127" s="42">
        <v>0</v>
      </c>
      <c r="CG127" s="42">
        <v>0</v>
      </c>
      <c r="CH127" s="42">
        <v>0</v>
      </c>
      <c r="CI127" s="42">
        <v>0</v>
      </c>
      <c r="CJ127" s="42">
        <v>0</v>
      </c>
      <c r="CK127" s="42">
        <v>0</v>
      </c>
      <c r="CL127" s="42">
        <v>0</v>
      </c>
      <c r="CM127" s="42">
        <v>0</v>
      </c>
      <c r="CN127" s="46"/>
      <c r="CO127" s="46"/>
      <c r="CP127" s="44">
        <v>0</v>
      </c>
      <c r="CQ127" s="44">
        <v>0</v>
      </c>
      <c r="CR127" s="44">
        <v>0</v>
      </c>
      <c r="CS127" s="44">
        <v>0</v>
      </c>
      <c r="CT127" s="44">
        <v>0</v>
      </c>
      <c r="CU127" s="44">
        <v>0</v>
      </c>
      <c r="CV127" s="44">
        <v>0</v>
      </c>
      <c r="CW127" s="44">
        <v>0</v>
      </c>
      <c r="CX127" s="44">
        <v>0</v>
      </c>
      <c r="CY127" s="44">
        <v>0</v>
      </c>
      <c r="CZ127" s="44">
        <v>0</v>
      </c>
      <c r="DA127" s="44">
        <v>0</v>
      </c>
      <c r="DB127" s="44">
        <v>0</v>
      </c>
      <c r="DC127" s="44">
        <v>0</v>
      </c>
      <c r="DD127" s="44">
        <v>0</v>
      </c>
      <c r="DE127" s="44">
        <v>0</v>
      </c>
      <c r="DF127" s="44">
        <v>0</v>
      </c>
      <c r="DG127" s="44">
        <v>0</v>
      </c>
      <c r="DH127" s="44">
        <v>0</v>
      </c>
      <c r="DI127" s="44">
        <v>0</v>
      </c>
      <c r="DJ127" s="47"/>
    </row>
    <row r="128" spans="1:114" ht="13.5">
      <c r="A128" s="53" t="s">
        <v>148</v>
      </c>
      <c r="B128" s="35" t="s">
        <v>160</v>
      </c>
      <c r="C128" s="42">
        <v>3</v>
      </c>
      <c r="D128" s="54"/>
      <c r="E128" s="54"/>
      <c r="F128" s="55">
        <v>4</v>
      </c>
      <c r="G128" s="55">
        <v>4</v>
      </c>
      <c r="H128" s="55">
        <v>3</v>
      </c>
      <c r="I128" s="55">
        <v>6</v>
      </c>
      <c r="J128" s="55">
        <v>11</v>
      </c>
      <c r="K128" s="56">
        <v>8</v>
      </c>
      <c r="L128" s="56">
        <v>11</v>
      </c>
      <c r="M128" s="55">
        <v>7</v>
      </c>
      <c r="N128" s="55">
        <v>15</v>
      </c>
      <c r="O128" s="55">
        <v>15</v>
      </c>
      <c r="P128" s="55">
        <v>14</v>
      </c>
      <c r="Q128" s="55">
        <v>14</v>
      </c>
      <c r="R128" s="55">
        <v>13</v>
      </c>
      <c r="S128" s="55">
        <v>13</v>
      </c>
      <c r="T128" s="55">
        <v>16</v>
      </c>
      <c r="U128" s="55">
        <v>16</v>
      </c>
      <c r="V128" s="55">
        <v>17</v>
      </c>
      <c r="W128" s="55">
        <v>17</v>
      </c>
      <c r="X128" s="55">
        <v>15</v>
      </c>
      <c r="Y128" s="55">
        <v>15</v>
      </c>
      <c r="Z128" s="53" t="s">
        <v>148</v>
      </c>
      <c r="AA128" s="40"/>
      <c r="AB128" s="40">
        <v>0</v>
      </c>
      <c r="AC128" s="40">
        <v>0</v>
      </c>
      <c r="AD128" s="40">
        <v>0</v>
      </c>
      <c r="AE128" s="40">
        <v>0</v>
      </c>
      <c r="AF128" s="40">
        <v>0</v>
      </c>
      <c r="AG128" s="40">
        <v>0</v>
      </c>
      <c r="AH128" s="40">
        <v>0</v>
      </c>
      <c r="AI128" s="40">
        <v>0</v>
      </c>
      <c r="AJ128" s="40">
        <v>0</v>
      </c>
      <c r="AK128" s="40">
        <v>0</v>
      </c>
      <c r="AL128" s="40">
        <v>0</v>
      </c>
      <c r="AM128" s="40">
        <v>0</v>
      </c>
      <c r="AN128" s="40">
        <v>0</v>
      </c>
      <c r="AO128" s="40">
        <v>0</v>
      </c>
      <c r="AP128" s="40">
        <v>0</v>
      </c>
      <c r="AQ128" s="40">
        <v>0</v>
      </c>
      <c r="AR128" s="40">
        <v>0</v>
      </c>
      <c r="AS128" s="40">
        <v>0</v>
      </c>
      <c r="AT128" s="40">
        <v>0</v>
      </c>
      <c r="AU128" s="40">
        <v>0</v>
      </c>
      <c r="AV128" s="39"/>
      <c r="AW128" s="41"/>
      <c r="AX128" s="41">
        <v>0</v>
      </c>
      <c r="AY128" s="41">
        <v>0</v>
      </c>
      <c r="AZ128" s="41">
        <v>0</v>
      </c>
      <c r="BA128" s="41">
        <v>0</v>
      </c>
      <c r="BB128" s="41">
        <v>0</v>
      </c>
      <c r="BC128" s="41">
        <v>0</v>
      </c>
      <c r="BD128" s="41">
        <v>0</v>
      </c>
      <c r="BE128" s="41">
        <v>0</v>
      </c>
      <c r="BF128" s="41">
        <v>0</v>
      </c>
      <c r="BG128" s="41">
        <v>0</v>
      </c>
      <c r="BH128" s="41">
        <v>0</v>
      </c>
      <c r="BI128" s="41">
        <v>0</v>
      </c>
      <c r="BJ128" s="41">
        <v>0</v>
      </c>
      <c r="BK128" s="41">
        <v>0</v>
      </c>
      <c r="BL128" s="41">
        <v>0</v>
      </c>
      <c r="BM128" s="41">
        <v>0</v>
      </c>
      <c r="BN128" s="41">
        <v>0</v>
      </c>
      <c r="BO128" s="41">
        <v>0</v>
      </c>
      <c r="BP128" s="41">
        <v>0</v>
      </c>
      <c r="BQ128" s="41">
        <v>0</v>
      </c>
      <c r="BR128" s="46"/>
      <c r="BS128" s="33"/>
      <c r="BT128" s="42">
        <v>0</v>
      </c>
      <c r="BU128" s="42">
        <v>0</v>
      </c>
      <c r="BV128" s="42">
        <v>0</v>
      </c>
      <c r="BW128" s="42">
        <v>0</v>
      </c>
      <c r="BX128" s="42">
        <v>0</v>
      </c>
      <c r="BY128" s="42">
        <v>0</v>
      </c>
      <c r="BZ128" s="42">
        <v>0</v>
      </c>
      <c r="CA128" s="42">
        <v>0</v>
      </c>
      <c r="CB128" s="42">
        <v>0</v>
      </c>
      <c r="CC128" s="42">
        <v>0</v>
      </c>
      <c r="CD128" s="42">
        <v>0</v>
      </c>
      <c r="CE128" s="42">
        <v>0</v>
      </c>
      <c r="CF128" s="42">
        <v>0</v>
      </c>
      <c r="CG128" s="42">
        <v>0</v>
      </c>
      <c r="CH128" s="42">
        <v>0</v>
      </c>
      <c r="CI128" s="42">
        <v>0</v>
      </c>
      <c r="CJ128" s="42">
        <v>0</v>
      </c>
      <c r="CK128" s="42">
        <v>0</v>
      </c>
      <c r="CL128" s="42">
        <v>0</v>
      </c>
      <c r="CM128" s="42">
        <v>0</v>
      </c>
      <c r="CN128" s="46"/>
      <c r="CO128" s="46"/>
      <c r="CP128" s="44">
        <v>0</v>
      </c>
      <c r="CQ128" s="44">
        <v>0</v>
      </c>
      <c r="CR128" s="44">
        <v>0</v>
      </c>
      <c r="CS128" s="44">
        <v>0</v>
      </c>
      <c r="CT128" s="44">
        <v>0</v>
      </c>
      <c r="CU128" s="44">
        <v>0</v>
      </c>
      <c r="CV128" s="44">
        <v>0</v>
      </c>
      <c r="CW128" s="44">
        <v>0</v>
      </c>
      <c r="CX128" s="44">
        <v>0</v>
      </c>
      <c r="CY128" s="44">
        <v>0</v>
      </c>
      <c r="CZ128" s="44">
        <v>0</v>
      </c>
      <c r="DA128" s="44">
        <v>0</v>
      </c>
      <c r="DB128" s="44">
        <v>0</v>
      </c>
      <c r="DC128" s="44">
        <v>0</v>
      </c>
      <c r="DD128" s="44">
        <v>0</v>
      </c>
      <c r="DE128" s="44">
        <v>0</v>
      </c>
      <c r="DF128" s="44">
        <v>0</v>
      </c>
      <c r="DG128" s="44">
        <v>0</v>
      </c>
      <c r="DH128" s="44">
        <v>0</v>
      </c>
      <c r="DI128" s="44">
        <v>0</v>
      </c>
      <c r="DJ128" s="47"/>
    </row>
    <row r="129" spans="1:114" ht="13.5">
      <c r="A129" s="53" t="s">
        <v>153</v>
      </c>
      <c r="B129" s="35" t="s">
        <v>160</v>
      </c>
      <c r="C129" s="42">
        <v>3</v>
      </c>
      <c r="D129" s="35"/>
      <c r="E129" s="35"/>
      <c r="F129" s="55">
        <v>0</v>
      </c>
      <c r="G129" s="55">
        <v>0</v>
      </c>
      <c r="H129" s="55">
        <v>0</v>
      </c>
      <c r="I129" s="55">
        <v>0</v>
      </c>
      <c r="J129" s="55">
        <v>0</v>
      </c>
      <c r="K129" s="56">
        <v>0</v>
      </c>
      <c r="L129" s="56">
        <v>0</v>
      </c>
      <c r="M129" s="55">
        <v>0</v>
      </c>
      <c r="N129" s="55">
        <v>0</v>
      </c>
      <c r="O129" s="55">
        <v>0</v>
      </c>
      <c r="P129" s="55">
        <v>0</v>
      </c>
      <c r="Q129" s="55">
        <v>0</v>
      </c>
      <c r="R129" s="55">
        <v>0</v>
      </c>
      <c r="S129" s="55">
        <v>0</v>
      </c>
      <c r="T129" s="55">
        <v>0</v>
      </c>
      <c r="U129" s="55">
        <v>2</v>
      </c>
      <c r="V129" s="55">
        <v>3</v>
      </c>
      <c r="W129" s="55">
        <v>3</v>
      </c>
      <c r="X129" s="55">
        <v>3</v>
      </c>
      <c r="Y129" s="55">
        <v>3</v>
      </c>
      <c r="Z129" s="53" t="s">
        <v>153</v>
      </c>
      <c r="AA129" s="40"/>
      <c r="AB129" s="40">
        <v>0</v>
      </c>
      <c r="AC129" s="40">
        <v>0</v>
      </c>
      <c r="AD129" s="40">
        <v>0</v>
      </c>
      <c r="AE129" s="40">
        <v>0</v>
      </c>
      <c r="AF129" s="40">
        <v>0</v>
      </c>
      <c r="AG129" s="40">
        <v>0</v>
      </c>
      <c r="AH129" s="40">
        <v>0</v>
      </c>
      <c r="AI129" s="40">
        <v>0</v>
      </c>
      <c r="AJ129" s="40">
        <v>0</v>
      </c>
      <c r="AK129" s="40">
        <v>0</v>
      </c>
      <c r="AL129" s="40">
        <v>0</v>
      </c>
      <c r="AM129" s="40">
        <v>0</v>
      </c>
      <c r="AN129" s="40">
        <v>0</v>
      </c>
      <c r="AO129" s="40">
        <v>0</v>
      </c>
      <c r="AP129" s="40">
        <v>0</v>
      </c>
      <c r="AQ129" s="40">
        <v>0</v>
      </c>
      <c r="AR129" s="40">
        <v>0</v>
      </c>
      <c r="AS129" s="40">
        <v>0</v>
      </c>
      <c r="AT129" s="40">
        <v>0</v>
      </c>
      <c r="AU129" s="40">
        <v>0</v>
      </c>
      <c r="AV129" s="39"/>
      <c r="AW129" s="41"/>
      <c r="AX129" s="41">
        <v>0</v>
      </c>
      <c r="AY129" s="41">
        <v>0</v>
      </c>
      <c r="AZ129" s="41">
        <v>0</v>
      </c>
      <c r="BA129" s="41">
        <v>0</v>
      </c>
      <c r="BB129" s="41">
        <v>0</v>
      </c>
      <c r="BC129" s="41">
        <v>0</v>
      </c>
      <c r="BD129" s="41">
        <v>0</v>
      </c>
      <c r="BE129" s="41">
        <v>0</v>
      </c>
      <c r="BF129" s="41">
        <v>0</v>
      </c>
      <c r="BG129" s="41">
        <v>0</v>
      </c>
      <c r="BH129" s="41">
        <v>0</v>
      </c>
      <c r="BI129" s="41">
        <v>0</v>
      </c>
      <c r="BJ129" s="41">
        <v>0</v>
      </c>
      <c r="BK129" s="41">
        <v>0</v>
      </c>
      <c r="BL129" s="41">
        <v>0</v>
      </c>
      <c r="BM129" s="41">
        <v>0</v>
      </c>
      <c r="BN129" s="41">
        <v>0</v>
      </c>
      <c r="BO129" s="41">
        <v>0</v>
      </c>
      <c r="BP129" s="41">
        <v>0</v>
      </c>
      <c r="BQ129" s="41">
        <v>0</v>
      </c>
      <c r="BR129" s="46"/>
      <c r="BS129" s="33"/>
      <c r="BT129" s="42">
        <v>0</v>
      </c>
      <c r="BU129" s="42">
        <v>0</v>
      </c>
      <c r="BV129" s="42">
        <v>0</v>
      </c>
      <c r="BW129" s="42">
        <v>0</v>
      </c>
      <c r="BX129" s="42">
        <v>0</v>
      </c>
      <c r="BY129" s="42">
        <v>0</v>
      </c>
      <c r="BZ129" s="42">
        <v>0</v>
      </c>
      <c r="CA129" s="42">
        <v>0</v>
      </c>
      <c r="CB129" s="42">
        <v>0</v>
      </c>
      <c r="CC129" s="42">
        <v>0</v>
      </c>
      <c r="CD129" s="42">
        <v>0</v>
      </c>
      <c r="CE129" s="42">
        <v>0</v>
      </c>
      <c r="CF129" s="42">
        <v>0</v>
      </c>
      <c r="CG129" s="42">
        <v>0</v>
      </c>
      <c r="CH129" s="42">
        <v>0</v>
      </c>
      <c r="CI129" s="42">
        <v>0</v>
      </c>
      <c r="CJ129" s="42">
        <v>0</v>
      </c>
      <c r="CK129" s="42">
        <v>0</v>
      </c>
      <c r="CL129" s="42">
        <v>0</v>
      </c>
      <c r="CM129" s="42">
        <v>0</v>
      </c>
      <c r="CN129" s="46"/>
      <c r="CO129" s="46"/>
      <c r="CP129" s="44">
        <v>0</v>
      </c>
      <c r="CQ129" s="44">
        <v>0</v>
      </c>
      <c r="CR129" s="44">
        <v>0</v>
      </c>
      <c r="CS129" s="44">
        <v>0</v>
      </c>
      <c r="CT129" s="44">
        <v>0</v>
      </c>
      <c r="CU129" s="44">
        <v>0</v>
      </c>
      <c r="CV129" s="44">
        <v>0</v>
      </c>
      <c r="CW129" s="44">
        <v>0</v>
      </c>
      <c r="CX129" s="44">
        <v>0</v>
      </c>
      <c r="CY129" s="44">
        <v>0</v>
      </c>
      <c r="CZ129" s="44">
        <v>0</v>
      </c>
      <c r="DA129" s="44">
        <v>0</v>
      </c>
      <c r="DB129" s="44">
        <v>0</v>
      </c>
      <c r="DC129" s="44">
        <v>0</v>
      </c>
      <c r="DD129" s="44">
        <v>0</v>
      </c>
      <c r="DE129" s="44">
        <v>0</v>
      </c>
      <c r="DF129" s="44">
        <v>0</v>
      </c>
      <c r="DG129" s="44">
        <v>0</v>
      </c>
      <c r="DH129" s="44">
        <v>0</v>
      </c>
      <c r="DI129" s="44">
        <v>0</v>
      </c>
      <c r="DJ129" s="47"/>
    </row>
    <row r="130" spans="1:114" ht="13.5">
      <c r="A130" s="35" t="s">
        <v>154</v>
      </c>
      <c r="B130" s="35" t="s">
        <v>160</v>
      </c>
      <c r="C130" s="42">
        <v>3</v>
      </c>
      <c r="D130" s="35"/>
      <c r="E130" s="35"/>
      <c r="F130" s="39">
        <v>7</v>
      </c>
      <c r="G130" s="39">
        <v>7</v>
      </c>
      <c r="H130" s="39">
        <v>7</v>
      </c>
      <c r="I130" s="39">
        <v>7</v>
      </c>
      <c r="J130" s="39">
        <v>6</v>
      </c>
      <c r="K130" s="42">
        <v>17</v>
      </c>
      <c r="L130" s="42">
        <v>13</v>
      </c>
      <c r="M130" s="39">
        <v>10</v>
      </c>
      <c r="N130" s="39">
        <v>12</v>
      </c>
      <c r="O130" s="39">
        <v>12</v>
      </c>
      <c r="P130" s="39">
        <v>20</v>
      </c>
      <c r="Q130" s="39">
        <v>20</v>
      </c>
      <c r="R130" s="39">
        <v>21</v>
      </c>
      <c r="S130" s="39">
        <v>21</v>
      </c>
      <c r="T130" s="39">
        <v>21</v>
      </c>
      <c r="U130" s="39">
        <v>21</v>
      </c>
      <c r="V130" s="39">
        <v>20</v>
      </c>
      <c r="W130" s="39">
        <v>22</v>
      </c>
      <c r="X130" s="39">
        <v>21</v>
      </c>
      <c r="Y130" s="39">
        <v>21</v>
      </c>
      <c r="Z130" s="35" t="s">
        <v>154</v>
      </c>
      <c r="AA130" s="40"/>
      <c r="AB130" s="40">
        <v>0</v>
      </c>
      <c r="AC130" s="40">
        <v>0</v>
      </c>
      <c r="AD130" s="40">
        <v>0</v>
      </c>
      <c r="AE130" s="40">
        <v>0</v>
      </c>
      <c r="AF130" s="40">
        <v>0</v>
      </c>
      <c r="AG130" s="40">
        <v>0</v>
      </c>
      <c r="AH130" s="40">
        <v>0</v>
      </c>
      <c r="AI130" s="40">
        <v>0</v>
      </c>
      <c r="AJ130" s="40">
        <v>0</v>
      </c>
      <c r="AK130" s="40">
        <v>0</v>
      </c>
      <c r="AL130" s="40">
        <v>0</v>
      </c>
      <c r="AM130" s="40">
        <v>0</v>
      </c>
      <c r="AN130" s="40">
        <v>0</v>
      </c>
      <c r="AO130" s="40">
        <v>0</v>
      </c>
      <c r="AP130" s="40">
        <v>0</v>
      </c>
      <c r="AQ130" s="40">
        <v>0</v>
      </c>
      <c r="AR130" s="40">
        <v>0</v>
      </c>
      <c r="AS130" s="40">
        <v>0</v>
      </c>
      <c r="AT130" s="40">
        <v>0</v>
      </c>
      <c r="AU130" s="40">
        <v>0</v>
      </c>
      <c r="AV130" s="39"/>
      <c r="AW130" s="41"/>
      <c r="AX130" s="41">
        <v>0</v>
      </c>
      <c r="AY130" s="41">
        <v>0</v>
      </c>
      <c r="AZ130" s="41">
        <v>0</v>
      </c>
      <c r="BA130" s="41">
        <v>0</v>
      </c>
      <c r="BB130" s="41">
        <v>0</v>
      </c>
      <c r="BC130" s="41">
        <v>0</v>
      </c>
      <c r="BD130" s="41">
        <v>0</v>
      </c>
      <c r="BE130" s="41">
        <v>0</v>
      </c>
      <c r="BF130" s="41">
        <v>0</v>
      </c>
      <c r="BG130" s="41">
        <v>0</v>
      </c>
      <c r="BH130" s="41">
        <v>0</v>
      </c>
      <c r="BI130" s="41">
        <v>0</v>
      </c>
      <c r="BJ130" s="41">
        <v>0</v>
      </c>
      <c r="BK130" s="41">
        <v>0</v>
      </c>
      <c r="BL130" s="41">
        <v>0</v>
      </c>
      <c r="BM130" s="41">
        <v>0</v>
      </c>
      <c r="BN130" s="41">
        <v>0</v>
      </c>
      <c r="BO130" s="41">
        <v>0</v>
      </c>
      <c r="BP130" s="41">
        <v>0</v>
      </c>
      <c r="BQ130" s="41">
        <v>0</v>
      </c>
      <c r="BR130" s="46"/>
      <c r="BS130" s="33"/>
      <c r="BT130" s="42">
        <v>0</v>
      </c>
      <c r="BU130" s="42">
        <v>0</v>
      </c>
      <c r="BV130" s="42">
        <v>0</v>
      </c>
      <c r="BW130" s="42">
        <v>0</v>
      </c>
      <c r="BX130" s="42">
        <v>0</v>
      </c>
      <c r="BY130" s="42">
        <v>0</v>
      </c>
      <c r="BZ130" s="42">
        <v>0</v>
      </c>
      <c r="CA130" s="42">
        <v>0</v>
      </c>
      <c r="CB130" s="42">
        <v>0</v>
      </c>
      <c r="CC130" s="42">
        <v>0</v>
      </c>
      <c r="CD130" s="42">
        <v>0</v>
      </c>
      <c r="CE130" s="42">
        <v>0</v>
      </c>
      <c r="CF130" s="42">
        <v>0</v>
      </c>
      <c r="CG130" s="42">
        <v>0</v>
      </c>
      <c r="CH130" s="42">
        <v>0</v>
      </c>
      <c r="CI130" s="42">
        <v>0</v>
      </c>
      <c r="CJ130" s="42">
        <v>0</v>
      </c>
      <c r="CK130" s="42">
        <v>0</v>
      </c>
      <c r="CL130" s="42">
        <v>0</v>
      </c>
      <c r="CM130" s="42">
        <v>0</v>
      </c>
      <c r="CN130" s="46"/>
      <c r="CO130" s="46"/>
      <c r="CP130" s="44">
        <v>0</v>
      </c>
      <c r="CQ130" s="44">
        <v>0</v>
      </c>
      <c r="CR130" s="44">
        <v>0</v>
      </c>
      <c r="CS130" s="44">
        <v>0</v>
      </c>
      <c r="CT130" s="44">
        <v>0</v>
      </c>
      <c r="CU130" s="44">
        <v>0</v>
      </c>
      <c r="CV130" s="44">
        <v>0</v>
      </c>
      <c r="CW130" s="44">
        <v>0</v>
      </c>
      <c r="CX130" s="44">
        <v>0</v>
      </c>
      <c r="CY130" s="44">
        <v>0</v>
      </c>
      <c r="CZ130" s="44">
        <v>0</v>
      </c>
      <c r="DA130" s="44">
        <v>0</v>
      </c>
      <c r="DB130" s="44">
        <v>0</v>
      </c>
      <c r="DC130" s="44">
        <v>0</v>
      </c>
      <c r="DD130" s="44">
        <v>0</v>
      </c>
      <c r="DE130" s="44">
        <v>0</v>
      </c>
      <c r="DF130" s="44">
        <v>0</v>
      </c>
      <c r="DG130" s="44">
        <v>0</v>
      </c>
      <c r="DH130" s="44">
        <v>0</v>
      </c>
      <c r="DI130" s="44">
        <v>0</v>
      </c>
      <c r="DJ130" s="47"/>
    </row>
    <row r="131" spans="1:114" ht="13.5">
      <c r="A131" s="35" t="s">
        <v>155</v>
      </c>
      <c r="B131" s="35" t="s">
        <v>160</v>
      </c>
      <c r="C131" s="42">
        <v>3</v>
      </c>
      <c r="D131" s="54"/>
      <c r="E131" s="54"/>
      <c r="F131" s="55">
        <v>4</v>
      </c>
      <c r="G131" s="55">
        <v>3</v>
      </c>
      <c r="H131" s="55">
        <v>2</v>
      </c>
      <c r="I131" s="55">
        <v>9</v>
      </c>
      <c r="J131" s="55">
        <v>5</v>
      </c>
      <c r="K131" s="56">
        <v>6</v>
      </c>
      <c r="L131" s="56">
        <v>16</v>
      </c>
      <c r="M131" s="55">
        <v>15</v>
      </c>
      <c r="N131" s="55">
        <v>17</v>
      </c>
      <c r="O131" s="55">
        <v>17</v>
      </c>
      <c r="P131" s="55">
        <v>18</v>
      </c>
      <c r="Q131" s="55">
        <v>19</v>
      </c>
      <c r="R131" s="55">
        <v>19</v>
      </c>
      <c r="S131" s="55">
        <v>30</v>
      </c>
      <c r="T131" s="55">
        <v>33</v>
      </c>
      <c r="U131" s="55">
        <v>37</v>
      </c>
      <c r="V131" s="55">
        <v>39</v>
      </c>
      <c r="W131" s="55">
        <v>40</v>
      </c>
      <c r="X131" s="55">
        <v>34</v>
      </c>
      <c r="Y131" s="55">
        <v>33</v>
      </c>
      <c r="Z131" s="35" t="s">
        <v>155</v>
      </c>
      <c r="AA131" s="40"/>
      <c r="AB131" s="40">
        <v>0</v>
      </c>
      <c r="AC131" s="40">
        <v>0</v>
      </c>
      <c r="AD131" s="40">
        <v>0</v>
      </c>
      <c r="AE131" s="40">
        <v>0</v>
      </c>
      <c r="AF131" s="40">
        <v>0</v>
      </c>
      <c r="AG131" s="40">
        <v>0</v>
      </c>
      <c r="AH131" s="40">
        <v>0</v>
      </c>
      <c r="AI131" s="40">
        <v>0</v>
      </c>
      <c r="AJ131" s="40">
        <v>0</v>
      </c>
      <c r="AK131" s="40">
        <v>0</v>
      </c>
      <c r="AL131" s="40">
        <v>0</v>
      </c>
      <c r="AM131" s="40">
        <v>0</v>
      </c>
      <c r="AN131" s="40">
        <v>0</v>
      </c>
      <c r="AO131" s="40">
        <v>0</v>
      </c>
      <c r="AP131" s="40">
        <v>0</v>
      </c>
      <c r="AQ131" s="40">
        <v>0</v>
      </c>
      <c r="AR131" s="40">
        <v>0</v>
      </c>
      <c r="AS131" s="40">
        <v>0</v>
      </c>
      <c r="AT131" s="40">
        <v>0</v>
      </c>
      <c r="AU131" s="40">
        <v>0</v>
      </c>
      <c r="AV131" s="39"/>
      <c r="AW131" s="41"/>
      <c r="AX131" s="41">
        <v>0</v>
      </c>
      <c r="AY131" s="41">
        <v>0</v>
      </c>
      <c r="AZ131" s="41">
        <v>0</v>
      </c>
      <c r="BA131" s="41">
        <v>0</v>
      </c>
      <c r="BB131" s="41">
        <v>0</v>
      </c>
      <c r="BC131" s="41">
        <v>0</v>
      </c>
      <c r="BD131" s="41">
        <v>0</v>
      </c>
      <c r="BE131" s="41">
        <v>0</v>
      </c>
      <c r="BF131" s="41">
        <v>0</v>
      </c>
      <c r="BG131" s="41">
        <v>0</v>
      </c>
      <c r="BH131" s="41">
        <v>0</v>
      </c>
      <c r="BI131" s="41">
        <v>0</v>
      </c>
      <c r="BJ131" s="41">
        <v>0</v>
      </c>
      <c r="BK131" s="41">
        <v>0</v>
      </c>
      <c r="BL131" s="41">
        <v>0</v>
      </c>
      <c r="BM131" s="41">
        <v>0</v>
      </c>
      <c r="BN131" s="41">
        <v>0</v>
      </c>
      <c r="BO131" s="41">
        <v>0</v>
      </c>
      <c r="BP131" s="41">
        <v>0</v>
      </c>
      <c r="BQ131" s="41">
        <v>0</v>
      </c>
      <c r="BR131" s="46"/>
      <c r="BS131" s="33"/>
      <c r="BT131" s="42">
        <v>0</v>
      </c>
      <c r="BU131" s="42">
        <v>0</v>
      </c>
      <c r="BV131" s="42">
        <v>0</v>
      </c>
      <c r="BW131" s="42">
        <v>0</v>
      </c>
      <c r="BX131" s="42">
        <v>0</v>
      </c>
      <c r="BY131" s="42">
        <v>0</v>
      </c>
      <c r="BZ131" s="42">
        <v>0</v>
      </c>
      <c r="CA131" s="42">
        <v>0</v>
      </c>
      <c r="CB131" s="42">
        <v>0</v>
      </c>
      <c r="CC131" s="42">
        <v>0</v>
      </c>
      <c r="CD131" s="42">
        <v>0</v>
      </c>
      <c r="CE131" s="42">
        <v>0</v>
      </c>
      <c r="CF131" s="42">
        <v>0</v>
      </c>
      <c r="CG131" s="42">
        <v>0</v>
      </c>
      <c r="CH131" s="42">
        <v>0</v>
      </c>
      <c r="CI131" s="42">
        <v>0</v>
      </c>
      <c r="CJ131" s="42">
        <v>0</v>
      </c>
      <c r="CK131" s="42">
        <v>0</v>
      </c>
      <c r="CL131" s="42">
        <v>0</v>
      </c>
      <c r="CM131" s="42">
        <v>0</v>
      </c>
      <c r="CN131" s="46"/>
      <c r="CO131" s="46"/>
      <c r="CP131" s="44">
        <v>0</v>
      </c>
      <c r="CQ131" s="44">
        <v>0</v>
      </c>
      <c r="CR131" s="44">
        <v>0</v>
      </c>
      <c r="CS131" s="44">
        <v>0</v>
      </c>
      <c r="CT131" s="44">
        <v>0</v>
      </c>
      <c r="CU131" s="44">
        <v>0</v>
      </c>
      <c r="CV131" s="44">
        <v>0</v>
      </c>
      <c r="CW131" s="44">
        <v>0</v>
      </c>
      <c r="CX131" s="44">
        <v>0</v>
      </c>
      <c r="CY131" s="44">
        <v>0</v>
      </c>
      <c r="CZ131" s="44">
        <v>0</v>
      </c>
      <c r="DA131" s="44">
        <v>0</v>
      </c>
      <c r="DB131" s="44">
        <v>0</v>
      </c>
      <c r="DC131" s="44">
        <v>0</v>
      </c>
      <c r="DD131" s="44">
        <v>0</v>
      </c>
      <c r="DE131" s="44">
        <v>0</v>
      </c>
      <c r="DF131" s="44">
        <v>0</v>
      </c>
      <c r="DG131" s="44">
        <v>0</v>
      </c>
      <c r="DH131" s="44">
        <v>0</v>
      </c>
      <c r="DI131" s="44">
        <v>0</v>
      </c>
      <c r="DJ131" s="47"/>
    </row>
    <row r="132" spans="1:114" ht="13.5">
      <c r="A132" s="53" t="s">
        <v>122</v>
      </c>
      <c r="B132" s="35" t="s">
        <v>160</v>
      </c>
      <c r="C132" s="42">
        <v>3</v>
      </c>
      <c r="D132" s="35"/>
      <c r="E132" s="35"/>
      <c r="F132" s="39">
        <v>0</v>
      </c>
      <c r="G132" s="39">
        <v>0</v>
      </c>
      <c r="H132" s="39">
        <v>0</v>
      </c>
      <c r="I132" s="39">
        <v>0</v>
      </c>
      <c r="J132" s="39">
        <v>0</v>
      </c>
      <c r="K132" s="42">
        <v>0</v>
      </c>
      <c r="L132" s="42">
        <v>10</v>
      </c>
      <c r="M132" s="39">
        <v>11</v>
      </c>
      <c r="N132" s="39">
        <v>11</v>
      </c>
      <c r="O132" s="39">
        <v>16</v>
      </c>
      <c r="P132" s="39">
        <v>19</v>
      </c>
      <c r="Q132" s="39">
        <v>18</v>
      </c>
      <c r="R132" s="39">
        <v>18</v>
      </c>
      <c r="S132" s="39">
        <v>19</v>
      </c>
      <c r="T132" s="39">
        <v>21</v>
      </c>
      <c r="U132" s="39">
        <v>20</v>
      </c>
      <c r="V132" s="39">
        <v>20</v>
      </c>
      <c r="W132" s="39">
        <v>18</v>
      </c>
      <c r="X132" s="39">
        <v>14</v>
      </c>
      <c r="Y132" s="39">
        <v>15</v>
      </c>
      <c r="Z132" s="53" t="s">
        <v>122</v>
      </c>
      <c r="AA132" s="40"/>
      <c r="AB132" s="40">
        <v>0</v>
      </c>
      <c r="AC132" s="40">
        <v>0</v>
      </c>
      <c r="AD132" s="40">
        <v>0</v>
      </c>
      <c r="AE132" s="40">
        <v>0</v>
      </c>
      <c r="AF132" s="40">
        <v>0</v>
      </c>
      <c r="AG132" s="40">
        <v>0</v>
      </c>
      <c r="AH132" s="40">
        <v>0</v>
      </c>
      <c r="AI132" s="40">
        <v>0</v>
      </c>
      <c r="AJ132" s="40">
        <v>0</v>
      </c>
      <c r="AK132" s="40">
        <v>0</v>
      </c>
      <c r="AL132" s="40">
        <v>0</v>
      </c>
      <c r="AM132" s="40">
        <v>0</v>
      </c>
      <c r="AN132" s="40">
        <v>0</v>
      </c>
      <c r="AO132" s="40">
        <v>0</v>
      </c>
      <c r="AP132" s="40">
        <v>0</v>
      </c>
      <c r="AQ132" s="40">
        <v>0</v>
      </c>
      <c r="AR132" s="40">
        <v>0</v>
      </c>
      <c r="AS132" s="40">
        <v>0</v>
      </c>
      <c r="AT132" s="40">
        <v>0</v>
      </c>
      <c r="AU132" s="40">
        <v>0</v>
      </c>
      <c r="AV132" s="39"/>
      <c r="AW132" s="41"/>
      <c r="AX132" s="41">
        <v>0</v>
      </c>
      <c r="AY132" s="41">
        <v>0</v>
      </c>
      <c r="AZ132" s="41">
        <v>0</v>
      </c>
      <c r="BA132" s="41">
        <v>0</v>
      </c>
      <c r="BB132" s="41">
        <v>0</v>
      </c>
      <c r="BC132" s="41">
        <v>0</v>
      </c>
      <c r="BD132" s="41">
        <v>0</v>
      </c>
      <c r="BE132" s="41">
        <v>0</v>
      </c>
      <c r="BF132" s="41">
        <v>0</v>
      </c>
      <c r="BG132" s="41">
        <v>0</v>
      </c>
      <c r="BH132" s="41">
        <v>0</v>
      </c>
      <c r="BI132" s="41">
        <v>0</v>
      </c>
      <c r="BJ132" s="41">
        <v>0</v>
      </c>
      <c r="BK132" s="41">
        <v>0</v>
      </c>
      <c r="BL132" s="41">
        <v>0</v>
      </c>
      <c r="BM132" s="41">
        <v>0</v>
      </c>
      <c r="BN132" s="41">
        <v>0</v>
      </c>
      <c r="BO132" s="41">
        <v>0</v>
      </c>
      <c r="BP132" s="41">
        <v>0</v>
      </c>
      <c r="BQ132" s="41">
        <v>0</v>
      </c>
      <c r="BR132" s="46"/>
      <c r="BS132" s="33"/>
      <c r="BT132" s="42">
        <v>0</v>
      </c>
      <c r="BU132" s="42">
        <v>0</v>
      </c>
      <c r="BV132" s="42">
        <v>0</v>
      </c>
      <c r="BW132" s="42">
        <v>0</v>
      </c>
      <c r="BX132" s="42">
        <v>0</v>
      </c>
      <c r="BY132" s="42">
        <v>0</v>
      </c>
      <c r="BZ132" s="42">
        <v>0</v>
      </c>
      <c r="CA132" s="42">
        <v>0</v>
      </c>
      <c r="CB132" s="42">
        <v>0</v>
      </c>
      <c r="CC132" s="42">
        <v>0</v>
      </c>
      <c r="CD132" s="42">
        <v>0</v>
      </c>
      <c r="CE132" s="42">
        <v>0</v>
      </c>
      <c r="CF132" s="42">
        <v>0</v>
      </c>
      <c r="CG132" s="42">
        <v>0</v>
      </c>
      <c r="CH132" s="42">
        <v>0</v>
      </c>
      <c r="CI132" s="42">
        <v>0</v>
      </c>
      <c r="CJ132" s="42">
        <v>0</v>
      </c>
      <c r="CK132" s="42">
        <v>0</v>
      </c>
      <c r="CL132" s="42">
        <v>0</v>
      </c>
      <c r="CM132" s="42"/>
      <c r="CN132" s="46"/>
      <c r="CO132" s="46"/>
      <c r="CP132" s="44">
        <f>$C132*AX132</f>
        <v>0</v>
      </c>
      <c r="CQ132" s="44">
        <f aca="true" t="shared" si="393" ref="CQ132:DI133">$C132*AY132</f>
        <v>0</v>
      </c>
      <c r="CR132" s="44">
        <f t="shared" si="393"/>
        <v>0</v>
      </c>
      <c r="CS132" s="44">
        <f t="shared" si="393"/>
        <v>0</v>
      </c>
      <c r="CT132" s="44">
        <f t="shared" si="393"/>
        <v>0</v>
      </c>
      <c r="CU132" s="44">
        <f t="shared" si="393"/>
        <v>0</v>
      </c>
      <c r="CV132" s="44">
        <f t="shared" si="393"/>
        <v>0</v>
      </c>
      <c r="CW132" s="44">
        <f t="shared" si="393"/>
        <v>0</v>
      </c>
      <c r="CX132" s="44">
        <f t="shared" si="393"/>
        <v>0</v>
      </c>
      <c r="CY132" s="44">
        <f t="shared" si="393"/>
        <v>0</v>
      </c>
      <c r="CZ132" s="44">
        <f t="shared" si="393"/>
        <v>0</v>
      </c>
      <c r="DA132" s="44">
        <f t="shared" si="393"/>
        <v>0</v>
      </c>
      <c r="DB132" s="44">
        <f t="shared" si="393"/>
        <v>0</v>
      </c>
      <c r="DC132" s="44">
        <f t="shared" si="393"/>
        <v>0</v>
      </c>
      <c r="DD132" s="44">
        <f t="shared" si="393"/>
        <v>0</v>
      </c>
      <c r="DE132" s="44">
        <f t="shared" si="393"/>
        <v>0</v>
      </c>
      <c r="DF132" s="44">
        <f t="shared" si="393"/>
        <v>0</v>
      </c>
      <c r="DG132" s="44">
        <f t="shared" si="393"/>
        <v>0</v>
      </c>
      <c r="DH132" s="44">
        <f t="shared" si="393"/>
        <v>0</v>
      </c>
      <c r="DI132" s="44">
        <f t="shared" si="393"/>
        <v>0</v>
      </c>
      <c r="DJ132" s="47"/>
    </row>
    <row r="133" spans="1:114" ht="13.5">
      <c r="A133" s="35" t="s">
        <v>241</v>
      </c>
      <c r="B133" s="35"/>
      <c r="C133" s="42">
        <v>3</v>
      </c>
      <c r="D133" s="35">
        <v>900</v>
      </c>
      <c r="E133" s="35">
        <v>1420</v>
      </c>
      <c r="F133" s="39">
        <f>SUM(F123:F132)</f>
        <v>68</v>
      </c>
      <c r="G133" s="39">
        <f aca="true" t="shared" si="394" ref="G133:Y133">SUM(G123:G132)</f>
        <v>64</v>
      </c>
      <c r="H133" s="39">
        <f t="shared" si="394"/>
        <v>68</v>
      </c>
      <c r="I133" s="39">
        <f t="shared" si="394"/>
        <v>76</v>
      </c>
      <c r="J133" s="39">
        <f t="shared" si="394"/>
        <v>71</v>
      </c>
      <c r="K133" s="39">
        <f t="shared" si="394"/>
        <v>75</v>
      </c>
      <c r="L133" s="39">
        <f t="shared" si="394"/>
        <v>93</v>
      </c>
      <c r="M133" s="39">
        <f t="shared" si="394"/>
        <v>88</v>
      </c>
      <c r="N133" s="39">
        <f t="shared" si="394"/>
        <v>96</v>
      </c>
      <c r="O133" s="39">
        <f t="shared" si="394"/>
        <v>106</v>
      </c>
      <c r="P133" s="39">
        <f t="shared" si="394"/>
        <v>116</v>
      </c>
      <c r="Q133" s="39">
        <f t="shared" si="394"/>
        <v>103</v>
      </c>
      <c r="R133" s="39">
        <f t="shared" si="394"/>
        <v>98</v>
      </c>
      <c r="S133" s="39">
        <f t="shared" si="394"/>
        <v>111</v>
      </c>
      <c r="T133" s="39">
        <f t="shared" si="394"/>
        <v>114</v>
      </c>
      <c r="U133" s="39">
        <f t="shared" si="394"/>
        <v>118</v>
      </c>
      <c r="V133" s="39">
        <f t="shared" si="394"/>
        <v>123</v>
      </c>
      <c r="W133" s="39">
        <f t="shared" si="394"/>
        <v>130</v>
      </c>
      <c r="X133" s="39">
        <f t="shared" si="394"/>
        <v>112</v>
      </c>
      <c r="Y133" s="39">
        <f t="shared" si="394"/>
        <v>114</v>
      </c>
      <c r="Z133" s="35" t="s">
        <v>168</v>
      </c>
      <c r="AA133" s="40"/>
      <c r="AB133" s="40">
        <f aca="true" t="shared" si="395" ref="AB133:AU133">$D133*F133</f>
        <v>61200</v>
      </c>
      <c r="AC133" s="40">
        <f t="shared" si="395"/>
        <v>57600</v>
      </c>
      <c r="AD133" s="40">
        <f t="shared" si="395"/>
        <v>61200</v>
      </c>
      <c r="AE133" s="40">
        <f t="shared" si="395"/>
        <v>68400</v>
      </c>
      <c r="AF133" s="40">
        <f t="shared" si="395"/>
        <v>63900</v>
      </c>
      <c r="AG133" s="40">
        <f t="shared" si="395"/>
        <v>67500</v>
      </c>
      <c r="AH133" s="40">
        <f t="shared" si="395"/>
        <v>83700</v>
      </c>
      <c r="AI133" s="40">
        <f t="shared" si="395"/>
        <v>79200</v>
      </c>
      <c r="AJ133" s="40">
        <f t="shared" si="395"/>
        <v>86400</v>
      </c>
      <c r="AK133" s="40">
        <f t="shared" si="395"/>
        <v>95400</v>
      </c>
      <c r="AL133" s="40">
        <f t="shared" si="395"/>
        <v>104400</v>
      </c>
      <c r="AM133" s="40">
        <f t="shared" si="395"/>
        <v>92700</v>
      </c>
      <c r="AN133" s="40">
        <f t="shared" si="395"/>
        <v>88200</v>
      </c>
      <c r="AO133" s="40">
        <f t="shared" si="395"/>
        <v>99900</v>
      </c>
      <c r="AP133" s="40">
        <f t="shared" si="395"/>
        <v>102600</v>
      </c>
      <c r="AQ133" s="40">
        <f t="shared" si="395"/>
        <v>106200</v>
      </c>
      <c r="AR133" s="40">
        <f t="shared" si="395"/>
        <v>110700</v>
      </c>
      <c r="AS133" s="40">
        <f t="shared" si="395"/>
        <v>117000</v>
      </c>
      <c r="AT133" s="40">
        <f t="shared" si="395"/>
        <v>100800</v>
      </c>
      <c r="AU133" s="40">
        <f t="shared" si="395"/>
        <v>102600</v>
      </c>
      <c r="AV133" s="39"/>
      <c r="AW133" s="41" t="s">
        <v>241</v>
      </c>
      <c r="AX133" s="41">
        <f aca="true" t="shared" si="396" ref="AX133:BQ133">$E133*F133</f>
        <v>96560</v>
      </c>
      <c r="AY133" s="41">
        <f t="shared" si="396"/>
        <v>90880</v>
      </c>
      <c r="AZ133" s="41">
        <f t="shared" si="396"/>
        <v>96560</v>
      </c>
      <c r="BA133" s="41">
        <f t="shared" si="396"/>
        <v>107920</v>
      </c>
      <c r="BB133" s="41">
        <f t="shared" si="396"/>
        <v>100820</v>
      </c>
      <c r="BC133" s="41">
        <f t="shared" si="396"/>
        <v>106500</v>
      </c>
      <c r="BD133" s="41">
        <f t="shared" si="396"/>
        <v>132060</v>
      </c>
      <c r="BE133" s="41">
        <f t="shared" si="396"/>
        <v>124960</v>
      </c>
      <c r="BF133" s="41">
        <f t="shared" si="396"/>
        <v>136320</v>
      </c>
      <c r="BG133" s="41">
        <f t="shared" si="396"/>
        <v>150520</v>
      </c>
      <c r="BH133" s="41">
        <f t="shared" si="396"/>
        <v>164720</v>
      </c>
      <c r="BI133" s="41">
        <f t="shared" si="396"/>
        <v>146260</v>
      </c>
      <c r="BJ133" s="41">
        <f t="shared" si="396"/>
        <v>139160</v>
      </c>
      <c r="BK133" s="41">
        <f t="shared" si="396"/>
        <v>157620</v>
      </c>
      <c r="BL133" s="41">
        <f t="shared" si="396"/>
        <v>161880</v>
      </c>
      <c r="BM133" s="41">
        <f t="shared" si="396"/>
        <v>167560</v>
      </c>
      <c r="BN133" s="41">
        <f t="shared" si="396"/>
        <v>174660</v>
      </c>
      <c r="BO133" s="41">
        <f t="shared" si="396"/>
        <v>184600</v>
      </c>
      <c r="BP133" s="41">
        <f t="shared" si="396"/>
        <v>159040</v>
      </c>
      <c r="BQ133" s="41">
        <f t="shared" si="396"/>
        <v>161880</v>
      </c>
      <c r="BR133" s="46"/>
      <c r="BS133" s="33" t="s">
        <v>241</v>
      </c>
      <c r="BT133" s="42">
        <f aca="true" t="shared" si="397" ref="BT133:CM133">$C133*AB133</f>
        <v>183600</v>
      </c>
      <c r="BU133" s="42">
        <f t="shared" si="397"/>
        <v>172800</v>
      </c>
      <c r="BV133" s="42">
        <f t="shared" si="397"/>
        <v>183600</v>
      </c>
      <c r="BW133" s="42">
        <f t="shared" si="397"/>
        <v>205200</v>
      </c>
      <c r="BX133" s="42">
        <f t="shared" si="397"/>
        <v>191700</v>
      </c>
      <c r="BY133" s="42">
        <f t="shared" si="397"/>
        <v>202500</v>
      </c>
      <c r="BZ133" s="42">
        <f t="shared" si="397"/>
        <v>251100</v>
      </c>
      <c r="CA133" s="42">
        <f t="shared" si="397"/>
        <v>237600</v>
      </c>
      <c r="CB133" s="42">
        <f t="shared" si="397"/>
        <v>259200</v>
      </c>
      <c r="CC133" s="42">
        <f t="shared" si="397"/>
        <v>286200</v>
      </c>
      <c r="CD133" s="42">
        <f t="shared" si="397"/>
        <v>313200</v>
      </c>
      <c r="CE133" s="42">
        <f t="shared" si="397"/>
        <v>278100</v>
      </c>
      <c r="CF133" s="42">
        <f t="shared" si="397"/>
        <v>264600</v>
      </c>
      <c r="CG133" s="42">
        <f t="shared" si="397"/>
        <v>299700</v>
      </c>
      <c r="CH133" s="42">
        <f t="shared" si="397"/>
        <v>307800</v>
      </c>
      <c r="CI133" s="42">
        <f t="shared" si="397"/>
        <v>318600</v>
      </c>
      <c r="CJ133" s="42">
        <f t="shared" si="397"/>
        <v>332100</v>
      </c>
      <c r="CK133" s="42">
        <f t="shared" si="397"/>
        <v>351000</v>
      </c>
      <c r="CL133" s="42">
        <f t="shared" si="397"/>
        <v>302400</v>
      </c>
      <c r="CM133" s="42">
        <f t="shared" si="397"/>
        <v>307800</v>
      </c>
      <c r="CN133" s="46"/>
      <c r="CO133" s="46"/>
      <c r="CP133" s="44">
        <f>$C133*AX133</f>
        <v>289680</v>
      </c>
      <c r="CQ133" s="44">
        <f t="shared" si="393"/>
        <v>272640</v>
      </c>
      <c r="CR133" s="44">
        <f t="shared" si="393"/>
        <v>289680</v>
      </c>
      <c r="CS133" s="44">
        <f t="shared" si="393"/>
        <v>323760</v>
      </c>
      <c r="CT133" s="44">
        <f t="shared" si="393"/>
        <v>302460</v>
      </c>
      <c r="CU133" s="44">
        <f t="shared" si="393"/>
        <v>319500</v>
      </c>
      <c r="CV133" s="44">
        <f t="shared" si="393"/>
        <v>396180</v>
      </c>
      <c r="CW133" s="44">
        <f t="shared" si="393"/>
        <v>374880</v>
      </c>
      <c r="CX133" s="44">
        <f t="shared" si="393"/>
        <v>408960</v>
      </c>
      <c r="CY133" s="44">
        <f t="shared" si="393"/>
        <v>451560</v>
      </c>
      <c r="CZ133" s="44">
        <f t="shared" si="393"/>
        <v>494160</v>
      </c>
      <c r="DA133" s="44">
        <f t="shared" si="393"/>
        <v>438780</v>
      </c>
      <c r="DB133" s="44">
        <f t="shared" si="393"/>
        <v>417480</v>
      </c>
      <c r="DC133" s="44">
        <f t="shared" si="393"/>
        <v>472860</v>
      </c>
      <c r="DD133" s="44">
        <f t="shared" si="393"/>
        <v>485640</v>
      </c>
      <c r="DE133" s="44">
        <f t="shared" si="393"/>
        <v>502680</v>
      </c>
      <c r="DF133" s="44">
        <f t="shared" si="393"/>
        <v>523980</v>
      </c>
      <c r="DG133" s="44">
        <f t="shared" si="393"/>
        <v>553800</v>
      </c>
      <c r="DH133" s="44">
        <f t="shared" si="393"/>
        <v>477120</v>
      </c>
      <c r="DI133" s="44">
        <f t="shared" si="393"/>
        <v>485640</v>
      </c>
      <c r="DJ133" s="47"/>
    </row>
    <row r="134" spans="1:114" ht="13.5">
      <c r="A134" s="47"/>
      <c r="B134" s="47"/>
      <c r="C134" s="82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>
        <f>AB133/F133</f>
        <v>900</v>
      </c>
      <c r="AC134" s="47">
        <f aca="true" t="shared" si="398" ref="AC134:AU134">AC133/G133</f>
        <v>900</v>
      </c>
      <c r="AD134" s="47">
        <f t="shared" si="398"/>
        <v>900</v>
      </c>
      <c r="AE134" s="47">
        <f t="shared" si="398"/>
        <v>900</v>
      </c>
      <c r="AF134" s="47">
        <f t="shared" si="398"/>
        <v>900</v>
      </c>
      <c r="AG134" s="47">
        <f t="shared" si="398"/>
        <v>900</v>
      </c>
      <c r="AH134" s="47">
        <f t="shared" si="398"/>
        <v>900</v>
      </c>
      <c r="AI134" s="47">
        <f t="shared" si="398"/>
        <v>900</v>
      </c>
      <c r="AJ134" s="47">
        <f t="shared" si="398"/>
        <v>900</v>
      </c>
      <c r="AK134" s="47">
        <f t="shared" si="398"/>
        <v>900</v>
      </c>
      <c r="AL134" s="47">
        <f t="shared" si="398"/>
        <v>900</v>
      </c>
      <c r="AM134" s="47">
        <f t="shared" si="398"/>
        <v>900</v>
      </c>
      <c r="AN134" s="47">
        <f t="shared" si="398"/>
        <v>900</v>
      </c>
      <c r="AO134" s="47">
        <f t="shared" si="398"/>
        <v>900</v>
      </c>
      <c r="AP134" s="47">
        <f t="shared" si="398"/>
        <v>900</v>
      </c>
      <c r="AQ134" s="47">
        <f t="shared" si="398"/>
        <v>900</v>
      </c>
      <c r="AR134" s="47">
        <f t="shared" si="398"/>
        <v>900</v>
      </c>
      <c r="AS134" s="47">
        <f t="shared" si="398"/>
        <v>900</v>
      </c>
      <c r="AT134" s="47">
        <f t="shared" si="398"/>
        <v>900</v>
      </c>
      <c r="AU134" s="47">
        <f t="shared" si="398"/>
        <v>900</v>
      </c>
      <c r="AV134" s="47"/>
      <c r="AW134" s="76" t="s">
        <v>242</v>
      </c>
      <c r="AX134" s="47">
        <f>AX133/F133</f>
        <v>1420</v>
      </c>
      <c r="AY134" s="47">
        <f aca="true" t="shared" si="399" ref="AY134:BQ134">AY133/G133</f>
        <v>1420</v>
      </c>
      <c r="AZ134" s="47">
        <f t="shared" si="399"/>
        <v>1420</v>
      </c>
      <c r="BA134" s="47">
        <f t="shared" si="399"/>
        <v>1420</v>
      </c>
      <c r="BB134" s="47">
        <f t="shared" si="399"/>
        <v>1420</v>
      </c>
      <c r="BC134" s="47">
        <f t="shared" si="399"/>
        <v>1420</v>
      </c>
      <c r="BD134" s="47">
        <f t="shared" si="399"/>
        <v>1420</v>
      </c>
      <c r="BE134" s="47">
        <f t="shared" si="399"/>
        <v>1420</v>
      </c>
      <c r="BF134" s="47">
        <f t="shared" si="399"/>
        <v>1420</v>
      </c>
      <c r="BG134" s="47">
        <f t="shared" si="399"/>
        <v>1420</v>
      </c>
      <c r="BH134" s="47">
        <f t="shared" si="399"/>
        <v>1420</v>
      </c>
      <c r="BI134" s="47">
        <f t="shared" si="399"/>
        <v>1420</v>
      </c>
      <c r="BJ134" s="47">
        <f t="shared" si="399"/>
        <v>1420</v>
      </c>
      <c r="BK134" s="47">
        <f t="shared" si="399"/>
        <v>1420</v>
      </c>
      <c r="BL134" s="47">
        <f t="shared" si="399"/>
        <v>1420</v>
      </c>
      <c r="BM134" s="47">
        <f t="shared" si="399"/>
        <v>1420</v>
      </c>
      <c r="BN134" s="47">
        <f t="shared" si="399"/>
        <v>1420</v>
      </c>
      <c r="BO134" s="47">
        <f t="shared" si="399"/>
        <v>1420</v>
      </c>
      <c r="BP134" s="47">
        <f t="shared" si="399"/>
        <v>1420</v>
      </c>
      <c r="BQ134" s="47">
        <f t="shared" si="399"/>
        <v>1420</v>
      </c>
      <c r="BR134" s="47"/>
      <c r="BS134" s="76" t="s">
        <v>253</v>
      </c>
      <c r="BT134" s="47">
        <f>BT133/AB133</f>
        <v>3</v>
      </c>
      <c r="BU134" s="47">
        <f aca="true" t="shared" si="400" ref="BU134:CM134">BU133/AC133</f>
        <v>3</v>
      </c>
      <c r="BV134" s="47">
        <f t="shared" si="400"/>
        <v>3</v>
      </c>
      <c r="BW134" s="47">
        <f t="shared" si="400"/>
        <v>3</v>
      </c>
      <c r="BX134" s="47">
        <f t="shared" si="400"/>
        <v>3</v>
      </c>
      <c r="BY134" s="47">
        <f t="shared" si="400"/>
        <v>3</v>
      </c>
      <c r="BZ134" s="47">
        <f t="shared" si="400"/>
        <v>3</v>
      </c>
      <c r="CA134" s="47">
        <f t="shared" si="400"/>
        <v>3</v>
      </c>
      <c r="CB134" s="47">
        <f t="shared" si="400"/>
        <v>3</v>
      </c>
      <c r="CC134" s="47">
        <f t="shared" si="400"/>
        <v>3</v>
      </c>
      <c r="CD134" s="47">
        <f t="shared" si="400"/>
        <v>3</v>
      </c>
      <c r="CE134" s="47">
        <f t="shared" si="400"/>
        <v>3</v>
      </c>
      <c r="CF134" s="47">
        <f t="shared" si="400"/>
        <v>3</v>
      </c>
      <c r="CG134" s="47">
        <f t="shared" si="400"/>
        <v>3</v>
      </c>
      <c r="CH134" s="47">
        <f t="shared" si="400"/>
        <v>3</v>
      </c>
      <c r="CI134" s="47">
        <f t="shared" si="400"/>
        <v>3</v>
      </c>
      <c r="CJ134" s="47">
        <f t="shared" si="400"/>
        <v>3</v>
      </c>
      <c r="CK134" s="47">
        <f t="shared" si="400"/>
        <v>3</v>
      </c>
      <c r="CL134" s="47">
        <f t="shared" si="400"/>
        <v>3</v>
      </c>
      <c r="CM134" s="47">
        <f t="shared" si="400"/>
        <v>3</v>
      </c>
      <c r="CN134" s="47"/>
      <c r="CO134" s="47"/>
      <c r="CP134" s="47"/>
      <c r="CQ134" s="47"/>
      <c r="CR134" s="47"/>
      <c r="CS134" s="47"/>
      <c r="CT134" s="47"/>
      <c r="CU134" s="47"/>
      <c r="CV134" s="47"/>
      <c r="CW134" s="47"/>
      <c r="CX134" s="47"/>
      <c r="CY134" s="47"/>
      <c r="CZ134" s="47"/>
      <c r="DA134" s="47"/>
      <c r="DB134" s="47"/>
      <c r="DC134" s="47"/>
      <c r="DD134" s="47"/>
      <c r="DE134" s="47"/>
      <c r="DF134" s="47"/>
      <c r="DG134" s="47"/>
      <c r="DH134" s="47"/>
      <c r="DI134" s="47"/>
      <c r="DJ134" s="47"/>
    </row>
    <row r="135" spans="1:114" s="68" customFormat="1" ht="13.5">
      <c r="A135" s="70"/>
      <c r="B135" s="70"/>
      <c r="C135" s="82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1"/>
      <c r="U135" s="71"/>
      <c r="V135" s="71"/>
      <c r="W135" s="71"/>
      <c r="X135" s="71"/>
      <c r="Y135" s="71"/>
      <c r="Z135" s="71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0"/>
      <c r="AS135" s="70"/>
      <c r="AT135" s="70"/>
      <c r="AU135" s="70"/>
      <c r="AV135" s="70"/>
      <c r="AW135" s="70"/>
      <c r="AX135" s="70"/>
      <c r="AY135" s="70"/>
      <c r="AZ135" s="70"/>
      <c r="BA135" s="70"/>
      <c r="BB135" s="70"/>
      <c r="BC135" s="70"/>
      <c r="BD135" s="70"/>
      <c r="BE135" s="70"/>
      <c r="BF135" s="70"/>
      <c r="BG135" s="70"/>
      <c r="BH135" s="70"/>
      <c r="BI135" s="70"/>
      <c r="BJ135" s="70"/>
      <c r="BK135" s="70"/>
      <c r="BL135" s="70"/>
      <c r="BM135" s="70"/>
      <c r="BN135" s="70"/>
      <c r="BO135" s="70"/>
      <c r="BP135" s="70"/>
      <c r="BQ135" s="70"/>
      <c r="BR135" s="70"/>
      <c r="BS135" s="70"/>
      <c r="BT135" s="70"/>
      <c r="BU135" s="70"/>
      <c r="BV135" s="70"/>
      <c r="BW135" s="70"/>
      <c r="BX135" s="70"/>
      <c r="BY135" s="70"/>
      <c r="BZ135" s="70"/>
      <c r="CA135" s="70"/>
      <c r="CB135" s="70"/>
      <c r="CC135" s="70"/>
      <c r="CD135" s="70"/>
      <c r="CE135" s="70"/>
      <c r="CF135" s="70"/>
      <c r="CG135" s="70"/>
      <c r="CH135" s="70"/>
      <c r="CI135" s="70"/>
      <c r="CJ135" s="70"/>
      <c r="CK135" s="70"/>
      <c r="CL135" s="70"/>
      <c r="CM135" s="70"/>
      <c r="CN135" s="70"/>
      <c r="CO135" s="70"/>
      <c r="CP135" s="70"/>
      <c r="CQ135" s="70"/>
      <c r="CR135" s="70"/>
      <c r="CS135" s="70"/>
      <c r="CT135" s="70"/>
      <c r="CU135" s="70"/>
      <c r="CV135" s="70"/>
      <c r="CW135" s="70"/>
      <c r="CX135" s="70"/>
      <c r="CY135" s="70"/>
      <c r="CZ135" s="70"/>
      <c r="DA135" s="70"/>
      <c r="DB135" s="70"/>
      <c r="DC135" s="70"/>
      <c r="DD135" s="70"/>
      <c r="DE135" s="70"/>
      <c r="DF135" s="70"/>
      <c r="DG135" s="70"/>
      <c r="DH135" s="70"/>
      <c r="DI135" s="70"/>
      <c r="DJ135" s="70"/>
    </row>
    <row r="136" spans="1:114" s="68" customFormat="1" ht="13.5">
      <c r="A136" s="70"/>
      <c r="B136" s="70"/>
      <c r="C136" s="82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1"/>
      <c r="U136" s="71"/>
      <c r="V136" s="71"/>
      <c r="W136" s="71"/>
      <c r="X136" s="71"/>
      <c r="Y136" s="71"/>
      <c r="Z136" s="71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70"/>
      <c r="AS136" s="70"/>
      <c r="AT136" s="70"/>
      <c r="AU136" s="70"/>
      <c r="AV136" s="70"/>
      <c r="AW136" s="70"/>
      <c r="AX136" s="70"/>
      <c r="AY136" s="70"/>
      <c r="AZ136" s="70"/>
      <c r="BA136" s="70"/>
      <c r="BB136" s="70"/>
      <c r="BC136" s="70"/>
      <c r="BD136" s="70"/>
      <c r="BE136" s="70"/>
      <c r="BF136" s="70"/>
      <c r="BG136" s="70"/>
      <c r="BH136" s="70"/>
      <c r="BI136" s="70"/>
      <c r="BJ136" s="70"/>
      <c r="BK136" s="70"/>
      <c r="BL136" s="70"/>
      <c r="BM136" s="70"/>
      <c r="BN136" s="70"/>
      <c r="BO136" s="70"/>
      <c r="BP136" s="70"/>
      <c r="BQ136" s="70"/>
      <c r="BR136" s="70"/>
      <c r="BS136" s="70"/>
      <c r="BT136" s="70"/>
      <c r="BU136" s="70"/>
      <c r="BV136" s="70"/>
      <c r="BW136" s="70"/>
      <c r="BX136" s="70"/>
      <c r="BY136" s="70"/>
      <c r="BZ136" s="70"/>
      <c r="CA136" s="70"/>
      <c r="CB136" s="70"/>
      <c r="CC136" s="70"/>
      <c r="CD136" s="70"/>
      <c r="CE136" s="70"/>
      <c r="CF136" s="70"/>
      <c r="CG136" s="70"/>
      <c r="CH136" s="70"/>
      <c r="CI136" s="70"/>
      <c r="CJ136" s="70"/>
      <c r="CK136" s="70"/>
      <c r="CL136" s="70"/>
      <c r="CM136" s="70"/>
      <c r="CN136" s="70"/>
      <c r="CO136" s="70"/>
      <c r="CP136" s="70"/>
      <c r="CQ136" s="70"/>
      <c r="CR136" s="70"/>
      <c r="CS136" s="70"/>
      <c r="CT136" s="70"/>
      <c r="CU136" s="70"/>
      <c r="CV136" s="70"/>
      <c r="CW136" s="70"/>
      <c r="CX136" s="70"/>
      <c r="CY136" s="70"/>
      <c r="CZ136" s="70"/>
      <c r="DA136" s="70"/>
      <c r="DB136" s="70"/>
      <c r="DC136" s="70"/>
      <c r="DD136" s="70"/>
      <c r="DE136" s="70"/>
      <c r="DF136" s="70"/>
      <c r="DG136" s="70"/>
      <c r="DH136" s="70"/>
      <c r="DI136" s="70"/>
      <c r="DJ136" s="70"/>
    </row>
    <row r="137" ht="12.75">
      <c r="A137" s="6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31"/>
  <sheetViews>
    <sheetView tabSelected="1" zoomScale="83" zoomScaleNormal="83" workbookViewId="0" topLeftCell="A21">
      <selection activeCell="D49" sqref="D49"/>
    </sheetView>
  </sheetViews>
  <sheetFormatPr defaultColWidth="9.140625" defaultRowHeight="12.75"/>
  <cols>
    <col min="1" max="1" width="29.7109375" style="77" customWidth="1"/>
    <col min="2" max="21" width="12.28125" style="77" customWidth="1"/>
    <col min="22" max="22" width="27.421875" style="77" customWidth="1"/>
    <col min="23" max="23" width="12.57421875" style="5" customWidth="1"/>
    <col min="24" max="24" width="9.140625" style="5" customWidth="1"/>
    <col min="25" max="16384" width="9.140625" style="77" customWidth="1"/>
  </cols>
  <sheetData>
    <row r="1" spans="1:22" ht="12.75">
      <c r="A1" s="57" t="s">
        <v>244</v>
      </c>
      <c r="B1" s="57">
        <v>2002</v>
      </c>
      <c r="C1" s="57">
        <v>2001</v>
      </c>
      <c r="D1" s="57">
        <v>2000</v>
      </c>
      <c r="E1" s="57">
        <v>1999</v>
      </c>
      <c r="F1" s="57">
        <v>1998</v>
      </c>
      <c r="G1" s="57">
        <v>1997</v>
      </c>
      <c r="H1" s="57">
        <v>1996</v>
      </c>
      <c r="I1" s="57">
        <v>1995</v>
      </c>
      <c r="J1" s="57">
        <v>1994</v>
      </c>
      <c r="K1" s="57">
        <v>1993</v>
      </c>
      <c r="L1" s="57">
        <v>1992</v>
      </c>
      <c r="M1" s="57">
        <v>1991</v>
      </c>
      <c r="N1" s="57">
        <v>1990</v>
      </c>
      <c r="O1" s="57">
        <v>1989</v>
      </c>
      <c r="P1" s="57">
        <v>1988</v>
      </c>
      <c r="Q1" s="57">
        <v>1987</v>
      </c>
      <c r="R1" s="57">
        <v>1986</v>
      </c>
      <c r="S1" s="57">
        <v>1985</v>
      </c>
      <c r="T1" s="57">
        <v>1984</v>
      </c>
      <c r="U1" s="57">
        <v>1983</v>
      </c>
      <c r="V1" s="57" t="s">
        <v>172</v>
      </c>
    </row>
    <row r="2" spans="1:22" ht="12.75">
      <c r="A2" s="58" t="s">
        <v>174</v>
      </c>
      <c r="B2" s="5">
        <v>4069</v>
      </c>
      <c r="C2" s="5">
        <v>4115</v>
      </c>
      <c r="D2" s="5">
        <v>4331</v>
      </c>
      <c r="E2" s="5">
        <v>4150</v>
      </c>
      <c r="F2" s="5">
        <v>4001</v>
      </c>
      <c r="G2" s="5">
        <v>3915</v>
      </c>
      <c r="H2" s="5">
        <v>3854</v>
      </c>
      <c r="I2" s="5">
        <v>3779</v>
      </c>
      <c r="J2" s="5">
        <v>3701</v>
      </c>
      <c r="K2" s="5">
        <v>3651</v>
      </c>
      <c r="L2" s="5">
        <v>3565</v>
      </c>
      <c r="M2" s="5">
        <v>3370</v>
      </c>
      <c r="N2" s="5">
        <v>3380</v>
      </c>
      <c r="O2" s="5">
        <v>3368</v>
      </c>
      <c r="P2" s="5">
        <v>3314</v>
      </c>
      <c r="Q2" s="5">
        <v>3184</v>
      </c>
      <c r="R2" s="5">
        <v>2999</v>
      </c>
      <c r="S2" s="5">
        <v>2803</v>
      </c>
      <c r="T2" s="5">
        <v>2614</v>
      </c>
      <c r="U2" s="5">
        <v>2521</v>
      </c>
      <c r="V2" s="58" t="s">
        <v>174</v>
      </c>
    </row>
    <row r="3" spans="1:22" ht="12.75">
      <c r="A3" s="58" t="s">
        <v>175</v>
      </c>
      <c r="B3" s="58">
        <v>68</v>
      </c>
      <c r="C3" s="58">
        <v>64</v>
      </c>
      <c r="D3" s="58">
        <v>68</v>
      </c>
      <c r="E3" s="58">
        <v>76</v>
      </c>
      <c r="F3" s="58">
        <v>71</v>
      </c>
      <c r="G3" s="58">
        <v>75</v>
      </c>
      <c r="H3" s="58">
        <v>93</v>
      </c>
      <c r="I3" s="58">
        <v>88</v>
      </c>
      <c r="J3" s="58">
        <v>96</v>
      </c>
      <c r="K3" s="58">
        <v>106</v>
      </c>
      <c r="L3" s="58">
        <v>116</v>
      </c>
      <c r="M3" s="58">
        <v>103</v>
      </c>
      <c r="N3" s="58">
        <v>98</v>
      </c>
      <c r="O3" s="58">
        <v>111</v>
      </c>
      <c r="P3" s="58">
        <v>114</v>
      </c>
      <c r="Q3" s="58">
        <v>118</v>
      </c>
      <c r="R3" s="58">
        <v>123</v>
      </c>
      <c r="S3" s="58">
        <v>130</v>
      </c>
      <c r="T3" s="58">
        <v>112</v>
      </c>
      <c r="U3" s="58">
        <v>114</v>
      </c>
      <c r="V3" s="58" t="s">
        <v>175</v>
      </c>
    </row>
    <row r="4" spans="1:22" ht="12.75">
      <c r="A4" s="58" t="s">
        <v>176</v>
      </c>
      <c r="B4" s="5">
        <v>629</v>
      </c>
      <c r="C4" s="5">
        <v>769</v>
      </c>
      <c r="D4" s="5">
        <v>897</v>
      </c>
      <c r="E4" s="5">
        <v>962</v>
      </c>
      <c r="F4" s="5">
        <v>999</v>
      </c>
      <c r="G4" s="5">
        <v>1014</v>
      </c>
      <c r="H4" s="5">
        <v>1124</v>
      </c>
      <c r="I4" s="5">
        <v>1243</v>
      </c>
      <c r="J4" s="5">
        <v>1239</v>
      </c>
      <c r="K4" s="5">
        <v>1207</v>
      </c>
      <c r="L4" s="5">
        <v>1110</v>
      </c>
      <c r="M4" s="5">
        <v>1212</v>
      </c>
      <c r="N4" s="5">
        <v>952</v>
      </c>
      <c r="O4" s="5">
        <v>1001</v>
      </c>
      <c r="P4" s="5">
        <v>990</v>
      </c>
      <c r="Q4" s="5">
        <v>914</v>
      </c>
      <c r="R4" s="5">
        <v>818</v>
      </c>
      <c r="S4" s="5">
        <v>603</v>
      </c>
      <c r="T4" s="5">
        <v>465</v>
      </c>
      <c r="U4" s="5">
        <v>364</v>
      </c>
      <c r="V4" s="58" t="s">
        <v>176</v>
      </c>
    </row>
    <row r="5" spans="1:22" ht="12.75">
      <c r="A5" s="58" t="s">
        <v>177</v>
      </c>
      <c r="B5" s="5">
        <v>251</v>
      </c>
      <c r="C5" s="5">
        <v>306</v>
      </c>
      <c r="D5" s="5">
        <v>304</v>
      </c>
      <c r="E5" s="5">
        <v>301</v>
      </c>
      <c r="F5" s="5">
        <v>302</v>
      </c>
      <c r="G5" s="5">
        <v>419</v>
      </c>
      <c r="H5" s="5">
        <v>436</v>
      </c>
      <c r="I5" s="5">
        <v>445</v>
      </c>
      <c r="J5" s="5">
        <v>443</v>
      </c>
      <c r="K5" s="5">
        <v>348</v>
      </c>
      <c r="L5" s="5">
        <v>347</v>
      </c>
      <c r="M5" s="5">
        <v>277</v>
      </c>
      <c r="N5" s="5">
        <v>248</v>
      </c>
      <c r="O5" s="5">
        <v>275</v>
      </c>
      <c r="P5" s="5">
        <v>256</v>
      </c>
      <c r="Q5" s="5">
        <v>209</v>
      </c>
      <c r="R5" s="5">
        <v>190</v>
      </c>
      <c r="S5" s="5">
        <v>180</v>
      </c>
      <c r="T5" s="5">
        <v>162</v>
      </c>
      <c r="U5" s="5">
        <v>143</v>
      </c>
      <c r="V5" s="58" t="s">
        <v>177</v>
      </c>
    </row>
    <row r="6" spans="1:22" ht="12.75">
      <c r="A6" s="58" t="s">
        <v>173</v>
      </c>
      <c r="B6" s="5">
        <v>1056</v>
      </c>
      <c r="C6" s="5">
        <v>803</v>
      </c>
      <c r="D6" s="5">
        <v>600</v>
      </c>
      <c r="E6" s="5">
        <v>420</v>
      </c>
      <c r="F6" s="5">
        <v>264</v>
      </c>
      <c r="G6" s="5">
        <v>152</v>
      </c>
      <c r="H6" s="58">
        <v>110</v>
      </c>
      <c r="I6" s="58">
        <v>89</v>
      </c>
      <c r="J6" s="58">
        <v>70</v>
      </c>
      <c r="K6" s="58">
        <v>56</v>
      </c>
      <c r="L6" s="58">
        <v>60</v>
      </c>
      <c r="M6" s="58">
        <v>58</v>
      </c>
      <c r="N6" s="58">
        <v>85</v>
      </c>
      <c r="O6" s="58">
        <v>100</v>
      </c>
      <c r="P6" s="58">
        <v>97</v>
      </c>
      <c r="Q6" s="58">
        <v>97</v>
      </c>
      <c r="R6" s="58">
        <v>90</v>
      </c>
      <c r="S6" s="58">
        <v>74</v>
      </c>
      <c r="T6" s="58">
        <v>46</v>
      </c>
      <c r="U6" s="58">
        <v>17</v>
      </c>
      <c r="V6" s="58" t="s">
        <v>173</v>
      </c>
    </row>
    <row r="7" spans="1:22" ht="12.75">
      <c r="A7" s="58" t="s">
        <v>248</v>
      </c>
      <c r="B7" s="5">
        <v>919</v>
      </c>
      <c r="C7" s="5">
        <v>927</v>
      </c>
      <c r="D7" s="5">
        <v>1017</v>
      </c>
      <c r="E7" s="5">
        <v>977</v>
      </c>
      <c r="F7" s="5">
        <v>959</v>
      </c>
      <c r="G7" s="5">
        <v>914</v>
      </c>
      <c r="H7" s="5">
        <v>867</v>
      </c>
      <c r="I7" s="5">
        <v>816</v>
      </c>
      <c r="J7" s="5">
        <v>741</v>
      </c>
      <c r="K7" s="5">
        <v>658</v>
      </c>
      <c r="L7" s="5">
        <v>571</v>
      </c>
      <c r="M7" s="5">
        <v>560</v>
      </c>
      <c r="N7" s="5">
        <v>503</v>
      </c>
      <c r="O7" s="5">
        <v>467</v>
      </c>
      <c r="P7" s="5">
        <v>420</v>
      </c>
      <c r="Q7" s="5">
        <v>361</v>
      </c>
      <c r="R7" s="5">
        <v>317</v>
      </c>
      <c r="S7" s="5">
        <v>330</v>
      </c>
      <c r="T7" s="5">
        <v>297</v>
      </c>
      <c r="U7" s="5">
        <v>274</v>
      </c>
      <c r="V7" s="58" t="s">
        <v>248</v>
      </c>
    </row>
    <row r="8" spans="1:22" ht="12.75">
      <c r="A8" s="58"/>
      <c r="B8" s="58">
        <f>SUM(B2:B7)</f>
        <v>6992</v>
      </c>
      <c r="C8" s="58">
        <f aca="true" t="shared" si="0" ref="C8:U8">SUM(C2:C7)</f>
        <v>6984</v>
      </c>
      <c r="D8" s="58">
        <f t="shared" si="0"/>
        <v>7217</v>
      </c>
      <c r="E8" s="58">
        <f t="shared" si="0"/>
        <v>6886</v>
      </c>
      <c r="F8" s="58">
        <f t="shared" si="0"/>
        <v>6596</v>
      </c>
      <c r="G8" s="58">
        <f t="shared" si="0"/>
        <v>6489</v>
      </c>
      <c r="H8" s="58">
        <f t="shared" si="0"/>
        <v>6484</v>
      </c>
      <c r="I8" s="58">
        <f t="shared" si="0"/>
        <v>6460</v>
      </c>
      <c r="J8" s="58">
        <f t="shared" si="0"/>
        <v>6290</v>
      </c>
      <c r="K8" s="58">
        <f t="shared" si="0"/>
        <v>6026</v>
      </c>
      <c r="L8" s="58">
        <f t="shared" si="0"/>
        <v>5769</v>
      </c>
      <c r="M8" s="58">
        <f t="shared" si="0"/>
        <v>5580</v>
      </c>
      <c r="N8" s="58">
        <f t="shared" si="0"/>
        <v>5266</v>
      </c>
      <c r="O8" s="58">
        <f t="shared" si="0"/>
        <v>5322</v>
      </c>
      <c r="P8" s="58">
        <f t="shared" si="0"/>
        <v>5191</v>
      </c>
      <c r="Q8" s="58">
        <f t="shared" si="0"/>
        <v>4883</v>
      </c>
      <c r="R8" s="58">
        <f t="shared" si="0"/>
        <v>4537</v>
      </c>
      <c r="S8" s="58">
        <f t="shared" si="0"/>
        <v>4120</v>
      </c>
      <c r="T8" s="58">
        <f t="shared" si="0"/>
        <v>3696</v>
      </c>
      <c r="U8" s="58">
        <f t="shared" si="0"/>
        <v>3433</v>
      </c>
      <c r="V8" s="58"/>
    </row>
    <row r="9" spans="1:22" ht="12.75">
      <c r="A9" s="61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61"/>
    </row>
    <row r="10" spans="1:22" ht="22.5">
      <c r="A10" s="75" t="s">
        <v>243</v>
      </c>
      <c r="B10" s="57">
        <v>2002</v>
      </c>
      <c r="C10" s="57">
        <v>2001</v>
      </c>
      <c r="D10" s="57">
        <v>2000</v>
      </c>
      <c r="E10" s="57">
        <v>1999</v>
      </c>
      <c r="F10" s="57">
        <v>1998</v>
      </c>
      <c r="G10" s="57">
        <v>1997</v>
      </c>
      <c r="H10" s="57">
        <v>1996</v>
      </c>
      <c r="I10" s="57">
        <v>1995</v>
      </c>
      <c r="J10" s="57">
        <v>1994</v>
      </c>
      <c r="K10" s="57">
        <v>1993</v>
      </c>
      <c r="L10" s="57">
        <v>1992</v>
      </c>
      <c r="M10" s="57">
        <v>1991</v>
      </c>
      <c r="N10" s="57">
        <v>1990</v>
      </c>
      <c r="O10" s="57">
        <v>1989</v>
      </c>
      <c r="P10" s="57">
        <v>1988</v>
      </c>
      <c r="Q10" s="57">
        <v>1987</v>
      </c>
      <c r="R10" s="57">
        <v>1986</v>
      </c>
      <c r="S10" s="57">
        <v>1985</v>
      </c>
      <c r="T10" s="57">
        <v>1984</v>
      </c>
      <c r="U10" s="57">
        <v>1983</v>
      </c>
      <c r="V10" s="75" t="s">
        <v>243</v>
      </c>
    </row>
    <row r="11" spans="1:22" ht="12.75">
      <c r="A11" s="58" t="s">
        <v>174</v>
      </c>
      <c r="B11" s="59">
        <v>3105.510110584752</v>
      </c>
      <c r="C11" s="59">
        <v>3068.6237413907074</v>
      </c>
      <c r="D11" s="59">
        <v>2973.4371492255677</v>
      </c>
      <c r="E11" s="59">
        <v>2933.297747659248</v>
      </c>
      <c r="F11" s="59">
        <v>2862.9937627672834</v>
      </c>
      <c r="G11" s="59">
        <v>2822.5273339289724</v>
      </c>
      <c r="H11" s="59">
        <v>2799.5580421954473</v>
      </c>
      <c r="I11" s="59">
        <v>2781.551984270249</v>
      </c>
      <c r="J11" s="59">
        <v>2752.30417549407</v>
      </c>
      <c r="K11" s="59">
        <v>2741.807738646098</v>
      </c>
      <c r="L11" s="59">
        <v>2708.229007653169</v>
      </c>
      <c r="M11" s="59">
        <v>2665.4217639041663</v>
      </c>
      <c r="N11" s="59">
        <v>2632.0462236068133</v>
      </c>
      <c r="O11" s="59">
        <v>2574.821532622997</v>
      </c>
      <c r="P11" s="59">
        <v>2535.3117721731196</v>
      </c>
      <c r="Q11" s="59">
        <v>2485.880009069337</v>
      </c>
      <c r="R11" s="59">
        <v>2430.1095844705146</v>
      </c>
      <c r="S11" s="59">
        <v>2400.651067816771</v>
      </c>
      <c r="T11" s="59">
        <v>2358.371428990494</v>
      </c>
      <c r="U11" s="59">
        <v>2349.840360439047</v>
      </c>
      <c r="V11" s="58" t="s">
        <v>174</v>
      </c>
    </row>
    <row r="12" spans="1:22" ht="12.75">
      <c r="A12" s="58" t="s">
        <v>175</v>
      </c>
      <c r="B12" s="59">
        <v>900</v>
      </c>
      <c r="C12" s="59">
        <v>900</v>
      </c>
      <c r="D12" s="59">
        <v>900</v>
      </c>
      <c r="E12" s="59">
        <v>900</v>
      </c>
      <c r="F12" s="59">
        <v>900</v>
      </c>
      <c r="G12" s="59">
        <v>900</v>
      </c>
      <c r="H12" s="59">
        <v>900</v>
      </c>
      <c r="I12" s="59">
        <v>900</v>
      </c>
      <c r="J12" s="59">
        <v>900</v>
      </c>
      <c r="K12" s="59">
        <v>900</v>
      </c>
      <c r="L12" s="59">
        <v>900</v>
      </c>
      <c r="M12" s="59">
        <v>900</v>
      </c>
      <c r="N12" s="59">
        <v>900</v>
      </c>
      <c r="O12" s="59">
        <v>900</v>
      </c>
      <c r="P12" s="59">
        <v>900</v>
      </c>
      <c r="Q12" s="59">
        <v>900</v>
      </c>
      <c r="R12" s="59">
        <v>900</v>
      </c>
      <c r="S12" s="59">
        <v>900</v>
      </c>
      <c r="T12" s="59">
        <v>900</v>
      </c>
      <c r="U12" s="59">
        <v>900</v>
      </c>
      <c r="V12" s="58" t="s">
        <v>175</v>
      </c>
    </row>
    <row r="13" spans="1:22" ht="12.75">
      <c r="A13" s="58" t="s">
        <v>176</v>
      </c>
      <c r="B13" s="59">
        <v>1879.0101485221114</v>
      </c>
      <c r="C13" s="59">
        <v>1905.065407759671</v>
      </c>
      <c r="D13" s="59">
        <v>1908.7945725931074</v>
      </c>
      <c r="E13" s="59">
        <v>1916.9354226455036</v>
      </c>
      <c r="F13" s="59">
        <v>1933.1368800804808</v>
      </c>
      <c r="G13" s="59">
        <v>1935.0966080422438</v>
      </c>
      <c r="H13" s="59">
        <v>1887.4516922877467</v>
      </c>
      <c r="I13" s="59">
        <v>1857.7136992446015</v>
      </c>
      <c r="J13" s="59">
        <v>1835.1099243532826</v>
      </c>
      <c r="K13" s="59">
        <v>1788.3620083246412</v>
      </c>
      <c r="L13" s="59">
        <v>1775.796735639426</v>
      </c>
      <c r="M13" s="59">
        <v>1738.6398006793447</v>
      </c>
      <c r="N13" s="59">
        <v>1699.0498779688792</v>
      </c>
      <c r="O13" s="59">
        <v>1621.4859409733594</v>
      </c>
      <c r="P13" s="59">
        <v>1555.60817182735</v>
      </c>
      <c r="Q13" s="59">
        <v>1511.590277773923</v>
      </c>
      <c r="R13" s="59">
        <v>1453.0982512641358</v>
      </c>
      <c r="S13" s="59">
        <v>1399.5500752037342</v>
      </c>
      <c r="T13" s="59">
        <v>1339.7215201533168</v>
      </c>
      <c r="U13" s="59">
        <v>1325.3976447046127</v>
      </c>
      <c r="V13" s="58" t="s">
        <v>176</v>
      </c>
    </row>
    <row r="14" spans="1:22" ht="12.75">
      <c r="A14" s="58" t="s">
        <v>177</v>
      </c>
      <c r="B14" s="59">
        <v>2368.7545965396466</v>
      </c>
      <c r="C14" s="59">
        <v>2325.5806189189007</v>
      </c>
      <c r="D14" s="59">
        <v>2314.1759326993774</v>
      </c>
      <c r="E14" s="59">
        <v>2304.124135031357</v>
      </c>
      <c r="F14" s="59">
        <v>2286.220079072807</v>
      </c>
      <c r="G14" s="59">
        <v>2270.256521721224</v>
      </c>
      <c r="H14" s="59">
        <v>2244.047409637732</v>
      </c>
      <c r="I14" s="59">
        <v>2232.2949308960065</v>
      </c>
      <c r="J14" s="59">
        <v>2224.577830355307</v>
      </c>
      <c r="K14" s="59">
        <v>2221.181398797189</v>
      </c>
      <c r="L14" s="59">
        <v>2196.174403062506</v>
      </c>
      <c r="M14" s="59">
        <v>2145.9528115472312</v>
      </c>
      <c r="N14" s="59">
        <v>2128.0010985424406</v>
      </c>
      <c r="O14" s="59">
        <v>2044.387697648619</v>
      </c>
      <c r="P14" s="59">
        <v>1973.2088698022092</v>
      </c>
      <c r="Q14" s="59">
        <v>1936.4102059118366</v>
      </c>
      <c r="R14" s="59">
        <v>1896.1210944590177</v>
      </c>
      <c r="S14" s="59">
        <v>1829.399304921906</v>
      </c>
      <c r="T14" s="59">
        <v>1869.0653017338018</v>
      </c>
      <c r="U14" s="59">
        <v>1844.9791960761352</v>
      </c>
      <c r="V14" s="58" t="s">
        <v>177</v>
      </c>
    </row>
    <row r="15" spans="1:22" ht="12.75">
      <c r="A15" s="58" t="s">
        <v>173</v>
      </c>
      <c r="B15" s="59">
        <v>2586.229885349026</v>
      </c>
      <c r="C15" s="59">
        <v>2578.517479096246</v>
      </c>
      <c r="D15" s="59">
        <v>2602.5294642857143</v>
      </c>
      <c r="E15" s="59">
        <v>2650.541607142857</v>
      </c>
      <c r="F15" s="59">
        <v>2713.606534090909</v>
      </c>
      <c r="G15" s="59">
        <v>2747.7927631578946</v>
      </c>
      <c r="H15" s="59">
        <v>2669.018181818182</v>
      </c>
      <c r="I15" s="59">
        <v>2585.0912921348313</v>
      </c>
      <c r="J15" s="59">
        <v>2566.8026785714287</v>
      </c>
      <c r="K15" s="59">
        <v>2424.6819196428573</v>
      </c>
      <c r="L15" s="59">
        <v>2224.366666666667</v>
      </c>
      <c r="M15" s="59">
        <v>2259.603448275862</v>
      </c>
      <c r="N15" s="59">
        <v>2191.494117647059</v>
      </c>
      <c r="O15" s="59">
        <v>2150.92</v>
      </c>
      <c r="P15" s="59">
        <v>2153.092783505155</v>
      </c>
      <c r="Q15" s="59">
        <v>2153.092783505155</v>
      </c>
      <c r="R15" s="59">
        <v>2176.4666666666667</v>
      </c>
      <c r="S15" s="59">
        <v>2173.445945945946</v>
      </c>
      <c r="T15" s="59">
        <v>2170.913043478261</v>
      </c>
      <c r="U15" s="59">
        <v>2090.0588235294117</v>
      </c>
      <c r="V15" s="58" t="s">
        <v>173</v>
      </c>
    </row>
    <row r="16" spans="1:22" ht="12.75">
      <c r="A16" s="58" t="s">
        <v>248</v>
      </c>
      <c r="B16" s="59">
        <v>1346.0076515884314</v>
      </c>
      <c r="C16" s="59">
        <v>1299.2641017699686</v>
      </c>
      <c r="D16" s="59">
        <v>1197.2309642879686</v>
      </c>
      <c r="E16" s="59">
        <v>1150.16774539822</v>
      </c>
      <c r="F16" s="59">
        <v>1101.8196865068383</v>
      </c>
      <c r="G16" s="59">
        <v>1050.286285362105</v>
      </c>
      <c r="H16" s="59">
        <v>1022.0502746734178</v>
      </c>
      <c r="I16" s="59">
        <v>992.198728538764</v>
      </c>
      <c r="J16" s="59">
        <v>949.147246099261</v>
      </c>
      <c r="K16" s="59">
        <v>924.2913166933224</v>
      </c>
      <c r="L16" s="59">
        <v>911.1550780571707</v>
      </c>
      <c r="M16" s="59">
        <v>877.0050067258411</v>
      </c>
      <c r="N16" s="59">
        <v>878.8935832189807</v>
      </c>
      <c r="O16" s="59">
        <v>874.3815285363688</v>
      </c>
      <c r="P16" s="59">
        <v>883.4396184792491</v>
      </c>
      <c r="Q16" s="59">
        <v>874.6330303428205</v>
      </c>
      <c r="R16" s="59">
        <v>888.942037406436</v>
      </c>
      <c r="S16" s="59">
        <v>865.8930114078311</v>
      </c>
      <c r="T16" s="59">
        <v>904.0596535776368</v>
      </c>
      <c r="U16" s="59">
        <v>837.0508613736631</v>
      </c>
      <c r="V16" s="58" t="s">
        <v>248</v>
      </c>
    </row>
    <row r="17" spans="1:22" ht="12.75">
      <c r="A17" s="58" t="s">
        <v>247</v>
      </c>
      <c r="B17" s="59">
        <f>B26/B8</f>
        <v>2637.587988824307</v>
      </c>
      <c r="C17" s="59">
        <f aca="true" t="shared" si="1" ref="C17:U17">C26/C8</f>
        <v>2596.8752894951567</v>
      </c>
      <c r="D17" s="59">
        <f t="shared" si="1"/>
        <v>2512.672312277242</v>
      </c>
      <c r="E17" s="59">
        <f t="shared" si="1"/>
        <v>2471.1240569662145</v>
      </c>
      <c r="F17" s="59">
        <f t="shared" si="1"/>
        <v>2412.586030362697</v>
      </c>
      <c r="G17" s="59">
        <f t="shared" si="1"/>
        <v>2374.5948713683033</v>
      </c>
      <c r="H17" s="59">
        <f t="shared" si="1"/>
        <v>2336.953524906938</v>
      </c>
      <c r="I17" s="59">
        <f t="shared" si="1"/>
        <v>2311.5946762313724</v>
      </c>
      <c r="J17" s="59">
        <f t="shared" si="1"/>
        <v>2291.7108466588593</v>
      </c>
      <c r="K17" s="59">
        <f t="shared" si="1"/>
        <v>2286.961499918748</v>
      </c>
      <c r="L17" s="59">
        <f t="shared" si="1"/>
        <v>2278.76145887964</v>
      </c>
      <c r="M17" s="59">
        <f t="shared" si="1"/>
        <v>2222.04507443467</v>
      </c>
      <c r="N17" s="59">
        <f t="shared" si="1"/>
        <v>2232.8363965847084</v>
      </c>
      <c r="O17" s="59">
        <f t="shared" si="1"/>
        <v>2175.9942013281548</v>
      </c>
      <c r="P17" s="59">
        <f t="shared" si="1"/>
        <v>2144.0399563709198</v>
      </c>
      <c r="Q17" s="59">
        <f t="shared" si="1"/>
        <v>2115.940552887869</v>
      </c>
      <c r="R17" s="59">
        <f t="shared" si="1"/>
        <v>2077.401950003569</v>
      </c>
      <c r="S17" s="59">
        <f t="shared" si="1"/>
        <v>2054.8119434681525</v>
      </c>
      <c r="T17" s="59">
        <f t="shared" si="1"/>
        <v>2045.3760060189065</v>
      </c>
      <c r="U17" s="59">
        <f t="shared" si="1"/>
        <v>2050.016677073868</v>
      </c>
      <c r="V17" s="58"/>
    </row>
    <row r="18" spans="1:22" ht="13.5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</row>
    <row r="19" spans="1:22" ht="12.75">
      <c r="A19" s="57" t="s">
        <v>246</v>
      </c>
      <c r="B19" s="57">
        <v>2002</v>
      </c>
      <c r="C19" s="57">
        <v>2001</v>
      </c>
      <c r="D19" s="57">
        <v>2000</v>
      </c>
      <c r="E19" s="57">
        <v>1999</v>
      </c>
      <c r="F19" s="57">
        <v>1998</v>
      </c>
      <c r="G19" s="57">
        <v>1997</v>
      </c>
      <c r="H19" s="57">
        <v>1996</v>
      </c>
      <c r="I19" s="57">
        <v>1995</v>
      </c>
      <c r="J19" s="57">
        <v>1994</v>
      </c>
      <c r="K19" s="57">
        <v>1993</v>
      </c>
      <c r="L19" s="57">
        <v>1992</v>
      </c>
      <c r="M19" s="57">
        <v>1991</v>
      </c>
      <c r="N19" s="57">
        <v>1990</v>
      </c>
      <c r="O19" s="57">
        <v>1989</v>
      </c>
      <c r="P19" s="57">
        <v>1988</v>
      </c>
      <c r="Q19" s="57">
        <v>1987</v>
      </c>
      <c r="R19" s="57">
        <v>1986</v>
      </c>
      <c r="S19" s="57">
        <v>1985</v>
      </c>
      <c r="T19" s="57">
        <v>1984</v>
      </c>
      <c r="U19" s="57">
        <v>1983</v>
      </c>
      <c r="V19" s="57" t="s">
        <v>246</v>
      </c>
    </row>
    <row r="20" spans="1:22" ht="12.75">
      <c r="A20" s="58" t="s">
        <v>174</v>
      </c>
      <c r="B20" s="59">
        <f aca="true" t="shared" si="2" ref="B20:Q20">B2*B11</f>
        <v>12636320.639969356</v>
      </c>
      <c r="C20" s="59">
        <f t="shared" si="2"/>
        <v>12627386.69582276</v>
      </c>
      <c r="D20" s="59">
        <f t="shared" si="2"/>
        <v>12877956.293295935</v>
      </c>
      <c r="E20" s="59">
        <f t="shared" si="2"/>
        <v>12173185.65278588</v>
      </c>
      <c r="F20" s="59">
        <f t="shared" si="2"/>
        <v>11454838.044831902</v>
      </c>
      <c r="G20" s="59">
        <f t="shared" si="2"/>
        <v>11050194.512331927</v>
      </c>
      <c r="H20" s="59">
        <f t="shared" si="2"/>
        <v>10789496.694621254</v>
      </c>
      <c r="I20" s="59">
        <f t="shared" si="2"/>
        <v>10511484.94855727</v>
      </c>
      <c r="J20" s="59">
        <f t="shared" si="2"/>
        <v>10186277.753503554</v>
      </c>
      <c r="K20" s="59">
        <f t="shared" si="2"/>
        <v>10010340.053796904</v>
      </c>
      <c r="L20" s="59">
        <f t="shared" si="2"/>
        <v>9654836.412283547</v>
      </c>
      <c r="M20" s="59">
        <f t="shared" si="2"/>
        <v>8982471.34435704</v>
      </c>
      <c r="N20" s="59">
        <f t="shared" si="2"/>
        <v>8896316.23579103</v>
      </c>
      <c r="O20" s="59">
        <f t="shared" si="2"/>
        <v>8671998.921874253</v>
      </c>
      <c r="P20" s="59">
        <f t="shared" si="2"/>
        <v>8402023.212981718</v>
      </c>
      <c r="Q20" s="59">
        <f t="shared" si="2"/>
        <v>7915041.948876769</v>
      </c>
      <c r="R20" s="59">
        <f aca="true" t="shared" si="3" ref="C20:U25">R2*R11</f>
        <v>7287898.643827073</v>
      </c>
      <c r="S20" s="59">
        <f t="shared" si="3"/>
        <v>6729024.943090409</v>
      </c>
      <c r="T20" s="59">
        <f t="shared" si="3"/>
        <v>6164782.915381152</v>
      </c>
      <c r="U20" s="59">
        <f t="shared" si="3"/>
        <v>5923947.548666838</v>
      </c>
      <c r="V20" s="58" t="s">
        <v>174</v>
      </c>
    </row>
    <row r="21" spans="1:22" ht="12.75">
      <c r="A21" s="58" t="s">
        <v>175</v>
      </c>
      <c r="B21" s="59">
        <f>B3*B12</f>
        <v>61200</v>
      </c>
      <c r="C21" s="59">
        <f t="shared" si="3"/>
        <v>57600</v>
      </c>
      <c r="D21" s="59">
        <f t="shared" si="3"/>
        <v>61200</v>
      </c>
      <c r="E21" s="59">
        <f t="shared" si="3"/>
        <v>68400</v>
      </c>
      <c r="F21" s="59">
        <f t="shared" si="3"/>
        <v>63900</v>
      </c>
      <c r="G21" s="59">
        <f t="shared" si="3"/>
        <v>67500</v>
      </c>
      <c r="H21" s="59">
        <f t="shared" si="3"/>
        <v>83700</v>
      </c>
      <c r="I21" s="59">
        <f t="shared" si="3"/>
        <v>79200</v>
      </c>
      <c r="J21" s="59">
        <f t="shared" si="3"/>
        <v>86400</v>
      </c>
      <c r="K21" s="59">
        <f t="shared" si="3"/>
        <v>95400</v>
      </c>
      <c r="L21" s="59">
        <f t="shared" si="3"/>
        <v>104400</v>
      </c>
      <c r="M21" s="59">
        <f t="shared" si="3"/>
        <v>92700</v>
      </c>
      <c r="N21" s="59">
        <f t="shared" si="3"/>
        <v>88200</v>
      </c>
      <c r="O21" s="59">
        <f t="shared" si="3"/>
        <v>99900</v>
      </c>
      <c r="P21" s="59">
        <f t="shared" si="3"/>
        <v>102600</v>
      </c>
      <c r="Q21" s="59">
        <f t="shared" si="3"/>
        <v>106200</v>
      </c>
      <c r="R21" s="59">
        <f t="shared" si="3"/>
        <v>110700</v>
      </c>
      <c r="S21" s="59">
        <f t="shared" si="3"/>
        <v>117000</v>
      </c>
      <c r="T21" s="59">
        <f t="shared" si="3"/>
        <v>100800</v>
      </c>
      <c r="U21" s="59">
        <f t="shared" si="3"/>
        <v>102600</v>
      </c>
      <c r="V21" s="58" t="s">
        <v>175</v>
      </c>
    </row>
    <row r="22" spans="1:22" ht="12.75">
      <c r="A22" s="58" t="s">
        <v>176</v>
      </c>
      <c r="B22" s="59">
        <f>B4*B13</f>
        <v>1181897.383420408</v>
      </c>
      <c r="C22" s="59">
        <f t="shared" si="3"/>
        <v>1464995.298567187</v>
      </c>
      <c r="D22" s="59">
        <f t="shared" si="3"/>
        <v>1712188.7316160174</v>
      </c>
      <c r="E22" s="59">
        <f t="shared" si="3"/>
        <v>1844091.8765849746</v>
      </c>
      <c r="F22" s="59">
        <f t="shared" si="3"/>
        <v>1931203.7432004004</v>
      </c>
      <c r="G22" s="59">
        <f t="shared" si="3"/>
        <v>1962187.9605548352</v>
      </c>
      <c r="H22" s="59">
        <f t="shared" si="3"/>
        <v>2121495.7021314274</v>
      </c>
      <c r="I22" s="59">
        <f t="shared" si="3"/>
        <v>2309138.1281610397</v>
      </c>
      <c r="J22" s="59">
        <f t="shared" si="3"/>
        <v>2273701.196273717</v>
      </c>
      <c r="K22" s="59">
        <f t="shared" si="3"/>
        <v>2158552.944047842</v>
      </c>
      <c r="L22" s="59">
        <f t="shared" si="3"/>
        <v>1971134.376559763</v>
      </c>
      <c r="M22" s="59">
        <f t="shared" si="3"/>
        <v>2107231.438423366</v>
      </c>
      <c r="N22" s="59">
        <f t="shared" si="3"/>
        <v>1617495.483826373</v>
      </c>
      <c r="O22" s="59">
        <f t="shared" si="3"/>
        <v>1623107.426914333</v>
      </c>
      <c r="P22" s="59">
        <f t="shared" si="3"/>
        <v>1540052.0901090764</v>
      </c>
      <c r="Q22" s="59">
        <f t="shared" si="3"/>
        <v>1381593.5138853656</v>
      </c>
      <c r="R22" s="59">
        <f t="shared" si="3"/>
        <v>1188634.3695340632</v>
      </c>
      <c r="S22" s="59">
        <f t="shared" si="3"/>
        <v>843928.6953478517</v>
      </c>
      <c r="T22" s="59">
        <f t="shared" si="3"/>
        <v>622970.5068712923</v>
      </c>
      <c r="U22" s="59">
        <f t="shared" si="3"/>
        <v>482444.742672479</v>
      </c>
      <c r="V22" s="58" t="s">
        <v>176</v>
      </c>
    </row>
    <row r="23" spans="1:22" ht="12.75">
      <c r="A23" s="58" t="s">
        <v>177</v>
      </c>
      <c r="B23" s="59">
        <f>B5*B14</f>
        <v>594557.4037314513</v>
      </c>
      <c r="C23" s="59">
        <f t="shared" si="3"/>
        <v>711627.6693891836</v>
      </c>
      <c r="D23" s="59">
        <f t="shared" si="3"/>
        <v>703509.4835406108</v>
      </c>
      <c r="E23" s="59">
        <f t="shared" si="3"/>
        <v>693541.3646444385</v>
      </c>
      <c r="F23" s="59">
        <f t="shared" si="3"/>
        <v>690438.4638799877</v>
      </c>
      <c r="G23" s="59">
        <f t="shared" si="3"/>
        <v>951237.4826011929</v>
      </c>
      <c r="H23" s="59">
        <f t="shared" si="3"/>
        <v>978404.6706020512</v>
      </c>
      <c r="I23" s="59">
        <f t="shared" si="3"/>
        <v>993371.2442487229</v>
      </c>
      <c r="J23" s="59">
        <f t="shared" si="3"/>
        <v>985487.978847401</v>
      </c>
      <c r="K23" s="59">
        <f t="shared" si="3"/>
        <v>772971.1267814218</v>
      </c>
      <c r="L23" s="59">
        <f t="shared" si="3"/>
        <v>762072.5178626896</v>
      </c>
      <c r="M23" s="59">
        <f t="shared" si="3"/>
        <v>594428.9287985831</v>
      </c>
      <c r="N23" s="59">
        <f t="shared" si="3"/>
        <v>527744.2724385252</v>
      </c>
      <c r="O23" s="59">
        <f t="shared" si="3"/>
        <v>562206.6168533702</v>
      </c>
      <c r="P23" s="59">
        <f t="shared" si="3"/>
        <v>505141.47066936555</v>
      </c>
      <c r="Q23" s="59">
        <f t="shared" si="3"/>
        <v>404709.73303557385</v>
      </c>
      <c r="R23" s="59">
        <f t="shared" si="3"/>
        <v>360263.00794721337</v>
      </c>
      <c r="S23" s="59">
        <f t="shared" si="3"/>
        <v>329291.8748859431</v>
      </c>
      <c r="T23" s="59">
        <f t="shared" si="3"/>
        <v>302788.5788808759</v>
      </c>
      <c r="U23" s="59">
        <f t="shared" si="3"/>
        <v>263832.02503888734</v>
      </c>
      <c r="V23" s="58" t="s">
        <v>177</v>
      </c>
    </row>
    <row r="24" spans="1:22" ht="12.75">
      <c r="A24" s="58" t="s">
        <v>173</v>
      </c>
      <c r="B24" s="59">
        <f>B6*B15</f>
        <v>2731058.7589285714</v>
      </c>
      <c r="C24" s="59">
        <f t="shared" si="3"/>
        <v>2070549.5357142854</v>
      </c>
      <c r="D24" s="59">
        <f t="shared" si="3"/>
        <v>1561517.6785714286</v>
      </c>
      <c r="E24" s="59">
        <f t="shared" si="3"/>
        <v>1113227.475</v>
      </c>
      <c r="F24" s="59">
        <f t="shared" si="3"/>
        <v>716392.125</v>
      </c>
      <c r="G24" s="59">
        <f t="shared" si="3"/>
        <v>417664.5</v>
      </c>
      <c r="H24" s="59">
        <f t="shared" si="3"/>
        <v>293592</v>
      </c>
      <c r="I24" s="59">
        <f t="shared" si="3"/>
        <v>230073.12499999997</v>
      </c>
      <c r="J24" s="59">
        <f t="shared" si="3"/>
        <v>179676.1875</v>
      </c>
      <c r="K24" s="59">
        <f t="shared" si="3"/>
        <v>135782.1875</v>
      </c>
      <c r="L24" s="59">
        <f t="shared" si="3"/>
        <v>133462</v>
      </c>
      <c r="M24" s="59">
        <f t="shared" si="3"/>
        <v>131056.99999999999</v>
      </c>
      <c r="N24" s="59">
        <f t="shared" si="3"/>
        <v>186277</v>
      </c>
      <c r="O24" s="59">
        <f t="shared" si="3"/>
        <v>215092</v>
      </c>
      <c r="P24" s="59">
        <f t="shared" si="3"/>
        <v>208850</v>
      </c>
      <c r="Q24" s="59">
        <f t="shared" si="3"/>
        <v>208850</v>
      </c>
      <c r="R24" s="59">
        <f t="shared" si="3"/>
        <v>195882</v>
      </c>
      <c r="S24" s="59">
        <f t="shared" si="3"/>
        <v>160835</v>
      </c>
      <c r="T24" s="59">
        <f t="shared" si="3"/>
        <v>99862</v>
      </c>
      <c r="U24" s="59">
        <f t="shared" si="3"/>
        <v>35531</v>
      </c>
      <c r="V24" s="58" t="s">
        <v>173</v>
      </c>
    </row>
    <row r="25" spans="1:22" ht="12.75">
      <c r="A25" s="58" t="s">
        <v>248</v>
      </c>
      <c r="B25" s="59">
        <f>B7*B16</f>
        <v>1236981.0318097684</v>
      </c>
      <c r="C25" s="59">
        <f t="shared" si="3"/>
        <v>1204417.8223407608</v>
      </c>
      <c r="D25" s="59">
        <f t="shared" si="3"/>
        <v>1217583.890680864</v>
      </c>
      <c r="E25" s="59">
        <f t="shared" si="3"/>
        <v>1123713.887254061</v>
      </c>
      <c r="F25" s="59">
        <f t="shared" si="3"/>
        <v>1056645.0793600578</v>
      </c>
      <c r="G25" s="59">
        <f t="shared" si="3"/>
        <v>959961.664820964</v>
      </c>
      <c r="H25" s="59">
        <f t="shared" si="3"/>
        <v>886117.5881418532</v>
      </c>
      <c r="I25" s="59">
        <f t="shared" si="3"/>
        <v>809634.1624876314</v>
      </c>
      <c r="J25" s="59">
        <f t="shared" si="3"/>
        <v>703318.1093595524</v>
      </c>
      <c r="K25" s="59">
        <f t="shared" si="3"/>
        <v>608183.6863842062</v>
      </c>
      <c r="L25" s="59">
        <f t="shared" si="3"/>
        <v>520269.5495706445</v>
      </c>
      <c r="M25" s="59">
        <f t="shared" si="3"/>
        <v>491122.80376647104</v>
      </c>
      <c r="N25" s="59">
        <f t="shared" si="3"/>
        <v>442083.4723591473</v>
      </c>
      <c r="O25" s="59">
        <f t="shared" si="3"/>
        <v>408336.17382648424</v>
      </c>
      <c r="P25" s="59">
        <f t="shared" si="3"/>
        <v>371044.63976128463</v>
      </c>
      <c r="Q25" s="59">
        <f t="shared" si="3"/>
        <v>315742.5239537582</v>
      </c>
      <c r="R25" s="59">
        <f t="shared" si="3"/>
        <v>281794.62585784023</v>
      </c>
      <c r="S25" s="59">
        <f t="shared" si="3"/>
        <v>285744.69376458426</v>
      </c>
      <c r="T25" s="59">
        <f t="shared" si="3"/>
        <v>268505.71711255814</v>
      </c>
      <c r="U25" s="59">
        <f t="shared" si="3"/>
        <v>229351.9360163837</v>
      </c>
      <c r="V25" s="58" t="s">
        <v>248</v>
      </c>
    </row>
    <row r="26" spans="1:22" ht="12.75">
      <c r="A26" s="58" t="s">
        <v>241</v>
      </c>
      <c r="B26" s="59">
        <f>SUM(B20:B25)</f>
        <v>18442015.217859555</v>
      </c>
      <c r="C26" s="59">
        <f aca="true" t="shared" si="4" ref="C26:U26">SUM(C20:C25)</f>
        <v>18136577.021834176</v>
      </c>
      <c r="D26" s="59">
        <f t="shared" si="4"/>
        <v>18133956.077704854</v>
      </c>
      <c r="E26" s="59">
        <f t="shared" si="4"/>
        <v>17016160.256269354</v>
      </c>
      <c r="F26" s="59">
        <f t="shared" si="4"/>
        <v>15913417.456272349</v>
      </c>
      <c r="G26" s="59">
        <f t="shared" si="4"/>
        <v>15408746.120308919</v>
      </c>
      <c r="H26" s="59">
        <f t="shared" si="4"/>
        <v>15152806.655496586</v>
      </c>
      <c r="I26" s="59">
        <f t="shared" si="4"/>
        <v>14932901.608454665</v>
      </c>
      <c r="J26" s="59">
        <f t="shared" si="4"/>
        <v>14414861.225484226</v>
      </c>
      <c r="K26" s="59">
        <f t="shared" si="4"/>
        <v>13781229.998510376</v>
      </c>
      <c r="L26" s="59">
        <f t="shared" si="4"/>
        <v>13146174.856276643</v>
      </c>
      <c r="M26" s="59">
        <f t="shared" si="4"/>
        <v>12399011.515345458</v>
      </c>
      <c r="N26" s="59">
        <f t="shared" si="4"/>
        <v>11758116.464415073</v>
      </c>
      <c r="O26" s="59">
        <f t="shared" si="4"/>
        <v>11580641.139468439</v>
      </c>
      <c r="P26" s="59">
        <f t="shared" si="4"/>
        <v>11129711.413521444</v>
      </c>
      <c r="Q26" s="59">
        <f t="shared" si="4"/>
        <v>10332137.719751466</v>
      </c>
      <c r="R26" s="59">
        <f t="shared" si="4"/>
        <v>9425172.64716619</v>
      </c>
      <c r="S26" s="59">
        <f t="shared" si="4"/>
        <v>8465825.207088789</v>
      </c>
      <c r="T26" s="59">
        <f t="shared" si="4"/>
        <v>7559709.718245879</v>
      </c>
      <c r="U26" s="59">
        <f t="shared" si="4"/>
        <v>7037707.252394588</v>
      </c>
      <c r="V26" s="58"/>
    </row>
    <row r="27" spans="1:22" ht="13.5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</row>
    <row r="28" spans="1:22" ht="22.5">
      <c r="A28" s="75" t="s">
        <v>250</v>
      </c>
      <c r="B28" s="57">
        <v>2002</v>
      </c>
      <c r="C28" s="57">
        <v>2001</v>
      </c>
      <c r="D28" s="57">
        <v>2000</v>
      </c>
      <c r="E28" s="57">
        <v>1999</v>
      </c>
      <c r="F28" s="57">
        <v>1998</v>
      </c>
      <c r="G28" s="57">
        <v>1997</v>
      </c>
      <c r="H28" s="57">
        <v>1996</v>
      </c>
      <c r="I28" s="57">
        <v>1995</v>
      </c>
      <c r="J28" s="57">
        <v>1994</v>
      </c>
      <c r="K28" s="57">
        <v>1993</v>
      </c>
      <c r="L28" s="57">
        <v>1992</v>
      </c>
      <c r="M28" s="57">
        <v>1991</v>
      </c>
      <c r="N28" s="57">
        <v>1990</v>
      </c>
      <c r="O28" s="57">
        <v>1989</v>
      </c>
      <c r="P28" s="57">
        <v>1988</v>
      </c>
      <c r="Q28" s="57">
        <v>1987</v>
      </c>
      <c r="R28" s="57">
        <v>1986</v>
      </c>
      <c r="S28" s="57">
        <v>1985</v>
      </c>
      <c r="T28" s="57">
        <v>1984</v>
      </c>
      <c r="U28" s="57">
        <v>1983</v>
      </c>
      <c r="V28" s="75" t="s">
        <v>250</v>
      </c>
    </row>
    <row r="29" spans="1:22" ht="12.75">
      <c r="A29" s="58" t="s">
        <v>174</v>
      </c>
      <c r="B29" s="59">
        <v>1520.0159704649145</v>
      </c>
      <c r="C29" s="59">
        <v>1522.844708682469</v>
      </c>
      <c r="D29" s="59">
        <v>1532.83135888035</v>
      </c>
      <c r="E29" s="59">
        <v>1533.4294922874403</v>
      </c>
      <c r="F29" s="59">
        <v>1541.6273241770064</v>
      </c>
      <c r="G29" s="59">
        <v>1544.0443812602748</v>
      </c>
      <c r="H29" s="59">
        <v>1547.047604428123</v>
      </c>
      <c r="I29" s="59">
        <v>1545.367726580171</v>
      </c>
      <c r="J29" s="59">
        <v>1531.2294369310798</v>
      </c>
      <c r="K29" s="59">
        <v>1507.5924265404208</v>
      </c>
      <c r="L29" s="59">
        <v>1490.0908428860591</v>
      </c>
      <c r="M29" s="59">
        <v>1500.4850580185628</v>
      </c>
      <c r="N29" s="59">
        <v>1504.7973675872236</v>
      </c>
      <c r="O29" s="59">
        <v>1495.7970987699161</v>
      </c>
      <c r="P29" s="59">
        <v>1490.3489345066941</v>
      </c>
      <c r="Q29" s="59">
        <v>1478.22622176405</v>
      </c>
      <c r="R29" s="59">
        <v>1466.225577111434</v>
      </c>
      <c r="S29" s="59">
        <v>1438.4626107714246</v>
      </c>
      <c r="T29" s="59">
        <v>1414.063714998956</v>
      </c>
      <c r="U29" s="59">
        <v>1393.0195496894971</v>
      </c>
      <c r="V29" s="58" t="s">
        <v>174</v>
      </c>
    </row>
    <row r="30" spans="1:22" ht="12.75">
      <c r="A30" s="58" t="s">
        <v>175</v>
      </c>
      <c r="B30" s="59">
        <v>1420</v>
      </c>
      <c r="C30" s="59">
        <v>1420</v>
      </c>
      <c r="D30" s="59">
        <v>1420</v>
      </c>
      <c r="E30" s="59">
        <v>1420</v>
      </c>
      <c r="F30" s="59">
        <v>1420</v>
      </c>
      <c r="G30" s="59">
        <v>1420</v>
      </c>
      <c r="H30" s="59">
        <v>1420</v>
      </c>
      <c r="I30" s="59">
        <v>1420</v>
      </c>
      <c r="J30" s="59">
        <v>1420</v>
      </c>
      <c r="K30" s="59">
        <v>1420</v>
      </c>
      <c r="L30" s="59">
        <v>1420</v>
      </c>
      <c r="M30" s="59">
        <v>1420</v>
      </c>
      <c r="N30" s="59">
        <v>1420</v>
      </c>
      <c r="O30" s="59">
        <v>1420</v>
      </c>
      <c r="P30" s="59">
        <v>1420</v>
      </c>
      <c r="Q30" s="59">
        <v>1420</v>
      </c>
      <c r="R30" s="59">
        <v>1420</v>
      </c>
      <c r="S30" s="59">
        <v>1420</v>
      </c>
      <c r="T30" s="59">
        <v>1420</v>
      </c>
      <c r="U30" s="59">
        <v>1420</v>
      </c>
      <c r="V30" s="58" t="s">
        <v>175</v>
      </c>
    </row>
    <row r="31" spans="1:22" ht="12.75">
      <c r="A31" s="58" t="s">
        <v>176</v>
      </c>
      <c r="B31" s="59">
        <v>2242.984292304224</v>
      </c>
      <c r="C31" s="59">
        <v>2270.4329259083474</v>
      </c>
      <c r="D31" s="59">
        <v>2277.8713992600497</v>
      </c>
      <c r="E31" s="59">
        <v>2285.143301387686</v>
      </c>
      <c r="F31" s="59">
        <v>2302.5953563882968</v>
      </c>
      <c r="G31" s="59">
        <v>2301.9682379172486</v>
      </c>
      <c r="H31" s="59">
        <v>2271.645700509373</v>
      </c>
      <c r="I31" s="59">
        <v>2248.22311322521</v>
      </c>
      <c r="J31" s="59">
        <v>2236.787903234687</v>
      </c>
      <c r="K31" s="59">
        <v>2177.620303361943</v>
      </c>
      <c r="L31" s="59">
        <v>2167.4333915339603</v>
      </c>
      <c r="M31" s="59">
        <v>2126.4935115195813</v>
      </c>
      <c r="N31" s="59">
        <v>2083.760318219709</v>
      </c>
      <c r="O31" s="59">
        <v>2004.949064859794</v>
      </c>
      <c r="P31" s="59">
        <v>1934.2216114506664</v>
      </c>
      <c r="Q31" s="59">
        <v>1885.413599515982</v>
      </c>
      <c r="R31" s="59">
        <v>1850.7649209424155</v>
      </c>
      <c r="S31" s="59">
        <v>1816.8437476992528</v>
      </c>
      <c r="T31" s="59">
        <v>1764.9195490913496</v>
      </c>
      <c r="U31" s="59">
        <v>1746.8331438415141</v>
      </c>
      <c r="V31" s="58" t="s">
        <v>176</v>
      </c>
    </row>
    <row r="32" spans="1:22" ht="12.75">
      <c r="A32" s="58" t="s">
        <v>177</v>
      </c>
      <c r="B32" s="59">
        <v>2694.872407803879</v>
      </c>
      <c r="C32" s="59">
        <v>2626.730106914781</v>
      </c>
      <c r="D32" s="59">
        <v>2612.838355439247</v>
      </c>
      <c r="E32" s="59">
        <v>2611.986501899264</v>
      </c>
      <c r="F32" s="59">
        <v>2586.933626524544</v>
      </c>
      <c r="G32" s="59">
        <v>2584.5135778114204</v>
      </c>
      <c r="H32" s="59">
        <v>2574.506466362594</v>
      </c>
      <c r="I32" s="59">
        <v>2574.717845513191</v>
      </c>
      <c r="J32" s="59">
        <v>2591.2036437227507</v>
      </c>
      <c r="K32" s="59">
        <v>2570.5836836142025</v>
      </c>
      <c r="L32" s="59">
        <v>2560.76558779633</v>
      </c>
      <c r="M32" s="59">
        <v>2535.294858631342</v>
      </c>
      <c r="N32" s="59">
        <v>2510.692177997155</v>
      </c>
      <c r="O32" s="59">
        <v>2445.3773263254225</v>
      </c>
      <c r="P32" s="59">
        <v>2429.9508014312946</v>
      </c>
      <c r="Q32" s="59">
        <v>2431.7608057660495</v>
      </c>
      <c r="R32" s="59">
        <v>2402.0440578204275</v>
      </c>
      <c r="S32" s="59">
        <v>2358.4206277910143</v>
      </c>
      <c r="T32" s="59">
        <v>2384.564528678766</v>
      </c>
      <c r="U32" s="59">
        <v>2428.08892653862</v>
      </c>
      <c r="V32" s="58" t="s">
        <v>177</v>
      </c>
    </row>
    <row r="33" spans="1:22" ht="12.75">
      <c r="A33" s="58" t="s">
        <v>173</v>
      </c>
      <c r="B33" s="59">
        <v>2043.4861066017315</v>
      </c>
      <c r="C33" s="59">
        <v>2040.2479629959082</v>
      </c>
      <c r="D33" s="59">
        <v>2034.698619047619</v>
      </c>
      <c r="E33" s="59">
        <v>2027.8904761904762</v>
      </c>
      <c r="F33" s="59">
        <v>2019.0136363636364</v>
      </c>
      <c r="G33" s="59">
        <v>1994.7657894736844</v>
      </c>
      <c r="H33" s="59">
        <v>1893.0872727272729</v>
      </c>
      <c r="I33" s="59">
        <v>1820.8224719101124</v>
      </c>
      <c r="J33" s="59">
        <v>1798.3728571428571</v>
      </c>
      <c r="K33" s="59">
        <v>1708.2375</v>
      </c>
      <c r="L33" s="59">
        <v>1567.0733333333333</v>
      </c>
      <c r="M33" s="59">
        <v>1573.6793103448274</v>
      </c>
      <c r="N33" s="59">
        <v>1560.910588235294</v>
      </c>
      <c r="O33" s="59">
        <v>1553.3040000000003</v>
      </c>
      <c r="P33" s="59">
        <v>1553.7113402061855</v>
      </c>
      <c r="Q33" s="59">
        <v>1553.7113402061855</v>
      </c>
      <c r="R33" s="59">
        <v>1558.0933333333332</v>
      </c>
      <c r="S33" s="59">
        <v>1557.527027027027</v>
      </c>
      <c r="T33" s="59">
        <v>1557.0521739130434</v>
      </c>
      <c r="U33" s="59">
        <v>1541.894117647059</v>
      </c>
      <c r="V33" s="58" t="s">
        <v>173</v>
      </c>
    </row>
    <row r="34" spans="1:22" ht="12.75">
      <c r="A34" s="58" t="s">
        <v>248</v>
      </c>
      <c r="B34" s="59">
        <v>650.0999003110144</v>
      </c>
      <c r="C34" s="59">
        <v>643.4061359390522</v>
      </c>
      <c r="D34" s="59">
        <v>622.0802185382373</v>
      </c>
      <c r="E34" s="59">
        <v>613.6989907599</v>
      </c>
      <c r="F34" s="59">
        <v>601.2477772534378</v>
      </c>
      <c r="G34" s="59">
        <v>592.1199911309735</v>
      </c>
      <c r="H34" s="59">
        <v>582.3202184297621</v>
      </c>
      <c r="I34" s="59">
        <v>573.922572341281</v>
      </c>
      <c r="J34" s="59">
        <v>564.1698751205446</v>
      </c>
      <c r="K34" s="59">
        <v>558.775276668123</v>
      </c>
      <c r="L34" s="59">
        <v>560.9004429309228</v>
      </c>
      <c r="M34" s="59">
        <v>551.4712980741105</v>
      </c>
      <c r="N34" s="59">
        <v>551.0512683269651</v>
      </c>
      <c r="O34" s="59">
        <v>546.047965499938</v>
      </c>
      <c r="P34" s="59">
        <v>548.7213523033508</v>
      </c>
      <c r="Q34" s="59">
        <v>539.8724605313696</v>
      </c>
      <c r="R34" s="59">
        <v>542.5341371930067</v>
      </c>
      <c r="S34" s="59">
        <v>536.560514877074</v>
      </c>
      <c r="T34" s="59">
        <v>542.0128928595013</v>
      </c>
      <c r="U34" s="59">
        <v>519.4246280518272</v>
      </c>
      <c r="V34" s="58" t="s">
        <v>248</v>
      </c>
    </row>
    <row r="35" spans="1:22" ht="12.75">
      <c r="A35" s="58" t="s">
        <v>249</v>
      </c>
      <c r="B35" s="59">
        <f>B44/B8</f>
        <v>1590.9780055773913</v>
      </c>
      <c r="C35" s="59">
        <f aca="true" t="shared" si="5" ref="C35:U35">C44/C8</f>
        <v>1595.3443458288973</v>
      </c>
      <c r="D35" s="59">
        <f t="shared" si="5"/>
        <v>1583.2452368272898</v>
      </c>
      <c r="E35" s="59">
        <f t="shared" si="5"/>
        <v>1584.006113850121</v>
      </c>
      <c r="F35" s="59">
        <f t="shared" si="5"/>
        <v>1585.814714775708</v>
      </c>
      <c r="G35" s="59">
        <f t="shared" si="5"/>
        <v>1604.7068588193497</v>
      </c>
      <c r="H35" s="59">
        <f t="shared" si="5"/>
        <v>1616.7963114668748</v>
      </c>
      <c r="I35" s="59">
        <f t="shared" si="5"/>
        <v>1630.8931004286776</v>
      </c>
      <c r="J35" s="59">
        <f t="shared" si="5"/>
        <v>1632.2129649957403</v>
      </c>
      <c r="K35" s="59">
        <f t="shared" si="5"/>
        <v>1599.9047808500347</v>
      </c>
      <c r="L35" s="59">
        <f t="shared" si="5"/>
        <v>1592.2394056804264</v>
      </c>
      <c r="M35" s="59">
        <f t="shared" si="5"/>
        <v>1591.8599971768233</v>
      </c>
      <c r="N35" s="59">
        <f t="shared" si="5"/>
        <v>1565.0631928411956</v>
      </c>
      <c r="O35" s="59">
        <f t="shared" si="5"/>
        <v>1556.7892159356809</v>
      </c>
      <c r="P35" s="59">
        <f t="shared" si="5"/>
        <v>1544.7921667164637</v>
      </c>
      <c r="Q35" s="59">
        <f t="shared" si="5"/>
        <v>1525.9763028284399</v>
      </c>
      <c r="R35" s="59">
        <f t="shared" si="5"/>
        <v>1510.7772324364453</v>
      </c>
      <c r="S35" s="59">
        <f t="shared" si="5"/>
        <v>1463.3507671764003</v>
      </c>
      <c r="T35" s="59">
        <f t="shared" si="5"/>
        <v>1432.627658051943</v>
      </c>
      <c r="U35" s="59">
        <f t="shared" si="5"/>
        <v>1405.5580581726642</v>
      </c>
      <c r="V35" s="58" t="s">
        <v>242</v>
      </c>
    </row>
    <row r="36" spans="1:22" ht="12.75">
      <c r="A36" s="58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8"/>
    </row>
    <row r="37" spans="1:24" s="80" customFormat="1" ht="22.5">
      <c r="A37" s="75" t="s">
        <v>251</v>
      </c>
      <c r="B37" s="75">
        <v>2002</v>
      </c>
      <c r="C37" s="75">
        <v>2001</v>
      </c>
      <c r="D37" s="75">
        <v>2000</v>
      </c>
      <c r="E37" s="75">
        <v>1999</v>
      </c>
      <c r="F37" s="75">
        <v>1998</v>
      </c>
      <c r="G37" s="75">
        <v>1997</v>
      </c>
      <c r="H37" s="75">
        <v>1996</v>
      </c>
      <c r="I37" s="75">
        <v>1995</v>
      </c>
      <c r="J37" s="75">
        <v>1994</v>
      </c>
      <c r="K37" s="75">
        <v>1993</v>
      </c>
      <c r="L37" s="75">
        <v>1992</v>
      </c>
      <c r="M37" s="75">
        <v>1991</v>
      </c>
      <c r="N37" s="75">
        <v>1990</v>
      </c>
      <c r="O37" s="75">
        <v>1989</v>
      </c>
      <c r="P37" s="75">
        <v>1988</v>
      </c>
      <c r="Q37" s="75">
        <v>1987</v>
      </c>
      <c r="R37" s="75">
        <v>1986</v>
      </c>
      <c r="S37" s="75">
        <v>1985</v>
      </c>
      <c r="T37" s="75">
        <v>1984</v>
      </c>
      <c r="U37" s="75">
        <v>1983</v>
      </c>
      <c r="V37" s="75" t="s">
        <v>251</v>
      </c>
      <c r="W37" s="1"/>
      <c r="X37" s="1"/>
    </row>
    <row r="38" spans="1:22" ht="12.75">
      <c r="A38" s="58" t="s">
        <v>174</v>
      </c>
      <c r="B38" s="59">
        <f aca="true" t="shared" si="6" ref="B38:B43">B2*B29</f>
        <v>6184944.983821738</v>
      </c>
      <c r="C38" s="59">
        <f aca="true" t="shared" si="7" ref="C38:U43">C2*C29</f>
        <v>6266505.97622836</v>
      </c>
      <c r="D38" s="59">
        <f t="shared" si="7"/>
        <v>6638692.615310797</v>
      </c>
      <c r="E38" s="59">
        <f t="shared" si="7"/>
        <v>6363732.392992877</v>
      </c>
      <c r="F38" s="59">
        <f t="shared" si="7"/>
        <v>6168050.924032202</v>
      </c>
      <c r="G38" s="59">
        <f t="shared" si="7"/>
        <v>6044933.752633976</v>
      </c>
      <c r="H38" s="59">
        <f t="shared" si="7"/>
        <v>5962321.467465986</v>
      </c>
      <c r="I38" s="59">
        <f t="shared" si="7"/>
        <v>5839944.638746466</v>
      </c>
      <c r="J38" s="59">
        <f t="shared" si="7"/>
        <v>5667080.146081926</v>
      </c>
      <c r="K38" s="59">
        <f t="shared" si="7"/>
        <v>5504219.949299077</v>
      </c>
      <c r="L38" s="59">
        <f t="shared" si="7"/>
        <v>5312173.8548888005</v>
      </c>
      <c r="M38" s="59">
        <f t="shared" si="7"/>
        <v>5056634.645522556</v>
      </c>
      <c r="N38" s="59">
        <f t="shared" si="7"/>
        <v>5086215.102444815</v>
      </c>
      <c r="O38" s="59">
        <f t="shared" si="7"/>
        <v>5037844.628657077</v>
      </c>
      <c r="P38" s="59">
        <f t="shared" si="7"/>
        <v>4939016.368955185</v>
      </c>
      <c r="Q38" s="59">
        <f t="shared" si="7"/>
        <v>4706672.290096736</v>
      </c>
      <c r="R38" s="59">
        <f t="shared" si="7"/>
        <v>4397210.50575719</v>
      </c>
      <c r="S38" s="59">
        <f t="shared" si="7"/>
        <v>4032010.697992303</v>
      </c>
      <c r="T38" s="59">
        <f t="shared" si="7"/>
        <v>3696362.551007271</v>
      </c>
      <c r="U38" s="59">
        <f t="shared" si="7"/>
        <v>3511802.284767222</v>
      </c>
      <c r="V38" s="58" t="s">
        <v>174</v>
      </c>
    </row>
    <row r="39" spans="1:22" ht="12.75">
      <c r="A39" s="58" t="s">
        <v>175</v>
      </c>
      <c r="B39" s="59">
        <f t="shared" si="6"/>
        <v>96560</v>
      </c>
      <c r="C39" s="59">
        <f aca="true" t="shared" si="8" ref="C39:Q39">C3*C30</f>
        <v>90880</v>
      </c>
      <c r="D39" s="59">
        <f t="shared" si="8"/>
        <v>96560</v>
      </c>
      <c r="E39" s="59">
        <f t="shared" si="8"/>
        <v>107920</v>
      </c>
      <c r="F39" s="59">
        <f t="shared" si="8"/>
        <v>100820</v>
      </c>
      <c r="G39" s="59">
        <f t="shared" si="8"/>
        <v>106500</v>
      </c>
      <c r="H39" s="59">
        <f t="shared" si="8"/>
        <v>132060</v>
      </c>
      <c r="I39" s="59">
        <f t="shared" si="8"/>
        <v>124960</v>
      </c>
      <c r="J39" s="59">
        <f t="shared" si="8"/>
        <v>136320</v>
      </c>
      <c r="K39" s="59">
        <f t="shared" si="8"/>
        <v>150520</v>
      </c>
      <c r="L39" s="59">
        <f t="shared" si="8"/>
        <v>164720</v>
      </c>
      <c r="M39" s="59">
        <f t="shared" si="8"/>
        <v>146260</v>
      </c>
      <c r="N39" s="59">
        <f t="shared" si="8"/>
        <v>139160</v>
      </c>
      <c r="O39" s="59">
        <f t="shared" si="8"/>
        <v>157620</v>
      </c>
      <c r="P39" s="59">
        <f t="shared" si="8"/>
        <v>161880</v>
      </c>
      <c r="Q39" s="59">
        <f t="shared" si="8"/>
        <v>167560</v>
      </c>
      <c r="R39" s="59">
        <f t="shared" si="7"/>
        <v>174660</v>
      </c>
      <c r="S39" s="59">
        <f t="shared" si="7"/>
        <v>184600</v>
      </c>
      <c r="T39" s="59">
        <f t="shared" si="7"/>
        <v>159040</v>
      </c>
      <c r="U39" s="59">
        <f t="shared" si="7"/>
        <v>161880</v>
      </c>
      <c r="V39" s="58" t="s">
        <v>175</v>
      </c>
    </row>
    <row r="40" spans="1:22" ht="12.75">
      <c r="A40" s="58" t="s">
        <v>176</v>
      </c>
      <c r="B40" s="59">
        <f t="shared" si="6"/>
        <v>1410837.1198593567</v>
      </c>
      <c r="C40" s="59">
        <f t="shared" si="7"/>
        <v>1745962.920023519</v>
      </c>
      <c r="D40" s="59">
        <f t="shared" si="7"/>
        <v>2043250.6451362646</v>
      </c>
      <c r="E40" s="59">
        <f t="shared" si="7"/>
        <v>2198307.855934954</v>
      </c>
      <c r="F40" s="59">
        <f t="shared" si="7"/>
        <v>2300292.7610319084</v>
      </c>
      <c r="G40" s="59">
        <f t="shared" si="7"/>
        <v>2334195.79324809</v>
      </c>
      <c r="H40" s="59">
        <f t="shared" si="7"/>
        <v>2553329.767372535</v>
      </c>
      <c r="I40" s="59">
        <f t="shared" si="7"/>
        <v>2794541.329738936</v>
      </c>
      <c r="J40" s="59">
        <f t="shared" si="7"/>
        <v>2771380.212107777</v>
      </c>
      <c r="K40" s="59">
        <f t="shared" si="7"/>
        <v>2628387.7061578655</v>
      </c>
      <c r="L40" s="59">
        <f t="shared" si="7"/>
        <v>2405851.064602696</v>
      </c>
      <c r="M40" s="59">
        <f t="shared" si="7"/>
        <v>2577310.1359617324</v>
      </c>
      <c r="N40" s="59">
        <f t="shared" si="7"/>
        <v>1983739.822945163</v>
      </c>
      <c r="O40" s="59">
        <f t="shared" si="7"/>
        <v>2006954.0139246536</v>
      </c>
      <c r="P40" s="59">
        <f t="shared" si="7"/>
        <v>1914879.3953361597</v>
      </c>
      <c r="Q40" s="59">
        <f t="shared" si="7"/>
        <v>1723268.0299576076</v>
      </c>
      <c r="R40" s="59">
        <f t="shared" si="7"/>
        <v>1513925.705330896</v>
      </c>
      <c r="S40" s="59">
        <f t="shared" si="7"/>
        <v>1095556.7798626495</v>
      </c>
      <c r="T40" s="59">
        <f t="shared" si="7"/>
        <v>820687.5903274775</v>
      </c>
      <c r="U40" s="59">
        <f t="shared" si="7"/>
        <v>635847.2643583112</v>
      </c>
      <c r="V40" s="58" t="s">
        <v>176</v>
      </c>
    </row>
    <row r="41" spans="1:22" ht="12.75">
      <c r="A41" s="58" t="s">
        <v>177</v>
      </c>
      <c r="B41" s="59">
        <f t="shared" si="6"/>
        <v>676412.9743587737</v>
      </c>
      <c r="C41" s="59">
        <f t="shared" si="7"/>
        <v>803779.412715923</v>
      </c>
      <c r="D41" s="59">
        <f t="shared" si="7"/>
        <v>794302.8600535311</v>
      </c>
      <c r="E41" s="59">
        <f t="shared" si="7"/>
        <v>786207.9370716785</v>
      </c>
      <c r="F41" s="59">
        <f t="shared" si="7"/>
        <v>781253.9552104123</v>
      </c>
      <c r="G41" s="59">
        <f t="shared" si="7"/>
        <v>1082911.1891029852</v>
      </c>
      <c r="H41" s="59">
        <f t="shared" si="7"/>
        <v>1122484.819334091</v>
      </c>
      <c r="I41" s="59">
        <f t="shared" si="7"/>
        <v>1145749.4412533701</v>
      </c>
      <c r="J41" s="59">
        <f t="shared" si="7"/>
        <v>1147903.2141691786</v>
      </c>
      <c r="K41" s="59">
        <f t="shared" si="7"/>
        <v>894563.1218977425</v>
      </c>
      <c r="L41" s="59">
        <f t="shared" si="7"/>
        <v>888585.6589653264</v>
      </c>
      <c r="M41" s="59">
        <f t="shared" si="7"/>
        <v>702276.6758408817</v>
      </c>
      <c r="N41" s="59">
        <f t="shared" si="7"/>
        <v>622651.6601432944</v>
      </c>
      <c r="O41" s="59">
        <f t="shared" si="7"/>
        <v>672478.7647394912</v>
      </c>
      <c r="P41" s="59">
        <f t="shared" si="7"/>
        <v>622067.4051664114</v>
      </c>
      <c r="Q41" s="59">
        <f t="shared" si="7"/>
        <v>508238.00840510434</v>
      </c>
      <c r="R41" s="59">
        <f t="shared" si="7"/>
        <v>456388.37098588125</v>
      </c>
      <c r="S41" s="59">
        <f t="shared" si="7"/>
        <v>424515.7130023826</v>
      </c>
      <c r="T41" s="59">
        <f t="shared" si="7"/>
        <v>386299.4536459601</v>
      </c>
      <c r="U41" s="59">
        <f t="shared" si="7"/>
        <v>347216.71649502264</v>
      </c>
      <c r="V41" s="58" t="s">
        <v>177</v>
      </c>
    </row>
    <row r="42" spans="1:22" ht="12.75">
      <c r="A42" s="58" t="s">
        <v>173</v>
      </c>
      <c r="B42" s="59">
        <f t="shared" si="6"/>
        <v>2157921.3285714285</v>
      </c>
      <c r="C42" s="59">
        <f t="shared" si="7"/>
        <v>1638319.1142857142</v>
      </c>
      <c r="D42" s="59">
        <f t="shared" si="7"/>
        <v>1220819.1714285715</v>
      </c>
      <c r="E42" s="59">
        <f t="shared" si="7"/>
        <v>851714</v>
      </c>
      <c r="F42" s="59">
        <f t="shared" si="7"/>
        <v>533019.6</v>
      </c>
      <c r="G42" s="59">
        <f t="shared" si="7"/>
        <v>303204.4</v>
      </c>
      <c r="H42" s="59">
        <f t="shared" si="7"/>
        <v>208239.6</v>
      </c>
      <c r="I42" s="59">
        <f t="shared" si="7"/>
        <v>162053.2</v>
      </c>
      <c r="J42" s="59">
        <f t="shared" si="7"/>
        <v>125886.1</v>
      </c>
      <c r="K42" s="59">
        <f t="shared" si="7"/>
        <v>95661.3</v>
      </c>
      <c r="L42" s="59">
        <f t="shared" si="7"/>
        <v>94024.4</v>
      </c>
      <c r="M42" s="59">
        <f t="shared" si="7"/>
        <v>91273.4</v>
      </c>
      <c r="N42" s="59">
        <f t="shared" si="7"/>
        <v>132677.4</v>
      </c>
      <c r="O42" s="59">
        <f t="shared" si="7"/>
        <v>155330.40000000002</v>
      </c>
      <c r="P42" s="59">
        <f t="shared" si="7"/>
        <v>150710</v>
      </c>
      <c r="Q42" s="59">
        <f t="shared" si="7"/>
        <v>150710</v>
      </c>
      <c r="R42" s="59">
        <f t="shared" si="7"/>
        <v>140228.4</v>
      </c>
      <c r="S42" s="59">
        <f t="shared" si="7"/>
        <v>115257</v>
      </c>
      <c r="T42" s="59">
        <f t="shared" si="7"/>
        <v>71624.4</v>
      </c>
      <c r="U42" s="59">
        <f t="shared" si="7"/>
        <v>26212.2</v>
      </c>
      <c r="V42" s="58" t="s">
        <v>173</v>
      </c>
    </row>
    <row r="43" spans="1:22" ht="12.75">
      <c r="A43" s="58" t="s">
        <v>248</v>
      </c>
      <c r="B43" s="59">
        <f t="shared" si="6"/>
        <v>597441.8083858222</v>
      </c>
      <c r="C43" s="59">
        <f t="shared" si="7"/>
        <v>596437.4880155014</v>
      </c>
      <c r="D43" s="59">
        <f t="shared" si="7"/>
        <v>632655.5822533873</v>
      </c>
      <c r="E43" s="59">
        <f t="shared" si="7"/>
        <v>599583.9139724222</v>
      </c>
      <c r="F43" s="59">
        <f t="shared" si="7"/>
        <v>576596.6183860468</v>
      </c>
      <c r="G43" s="59">
        <f t="shared" si="7"/>
        <v>541197.6718937098</v>
      </c>
      <c r="H43" s="59">
        <f t="shared" si="7"/>
        <v>504871.6293786038</v>
      </c>
      <c r="I43" s="59">
        <f t="shared" si="7"/>
        <v>468320.8190304853</v>
      </c>
      <c r="J43" s="59">
        <f t="shared" si="7"/>
        <v>418049.87746432354</v>
      </c>
      <c r="K43" s="59">
        <f t="shared" si="7"/>
        <v>367674.1320476249</v>
      </c>
      <c r="L43" s="59">
        <f t="shared" si="7"/>
        <v>320274.15291355696</v>
      </c>
      <c r="M43" s="59">
        <f t="shared" si="7"/>
        <v>308823.9269215019</v>
      </c>
      <c r="N43" s="59">
        <f t="shared" si="7"/>
        <v>277178.78796846344</v>
      </c>
      <c r="O43" s="59">
        <f t="shared" si="7"/>
        <v>255004.39988847103</v>
      </c>
      <c r="P43" s="59">
        <f t="shared" si="7"/>
        <v>230462.96796740734</v>
      </c>
      <c r="Q43" s="59">
        <f t="shared" si="7"/>
        <v>194893.95825182443</v>
      </c>
      <c r="R43" s="59">
        <f t="shared" si="7"/>
        <v>171983.32149018312</v>
      </c>
      <c r="S43" s="59">
        <f t="shared" si="7"/>
        <v>177064.9699094344</v>
      </c>
      <c r="T43" s="59">
        <f t="shared" si="7"/>
        <v>160977.8291792719</v>
      </c>
      <c r="U43" s="59">
        <f t="shared" si="7"/>
        <v>142322.34808620065</v>
      </c>
      <c r="V43" s="58" t="s">
        <v>248</v>
      </c>
    </row>
    <row r="44" spans="1:22" ht="12.75">
      <c r="A44" s="58" t="s">
        <v>241</v>
      </c>
      <c r="B44" s="59">
        <f>SUM(B38:B43)</f>
        <v>11124118.21499712</v>
      </c>
      <c r="C44" s="59">
        <f aca="true" t="shared" si="9" ref="C44:U44">SUM(C38:C43)</f>
        <v>11141884.911269018</v>
      </c>
      <c r="D44" s="59">
        <f t="shared" si="9"/>
        <v>11426280.87418255</v>
      </c>
      <c r="E44" s="59">
        <f t="shared" si="9"/>
        <v>10907466.099971933</v>
      </c>
      <c r="F44" s="59">
        <f t="shared" si="9"/>
        <v>10460033.85866057</v>
      </c>
      <c r="G44" s="59">
        <f t="shared" si="9"/>
        <v>10412942.80687876</v>
      </c>
      <c r="H44" s="59">
        <f t="shared" si="9"/>
        <v>10483307.283551216</v>
      </c>
      <c r="I44" s="59">
        <f t="shared" si="9"/>
        <v>10535569.428769257</v>
      </c>
      <c r="J44" s="59">
        <f t="shared" si="9"/>
        <v>10266619.549823206</v>
      </c>
      <c r="K44" s="59">
        <f t="shared" si="9"/>
        <v>9641026.20940231</v>
      </c>
      <c r="L44" s="59">
        <f t="shared" si="9"/>
        <v>9185629.13137038</v>
      </c>
      <c r="M44" s="59">
        <f t="shared" si="9"/>
        <v>8882578.784246674</v>
      </c>
      <c r="N44" s="59">
        <f t="shared" si="9"/>
        <v>8241622.773501736</v>
      </c>
      <c r="O44" s="59">
        <f t="shared" si="9"/>
        <v>8285232.207209693</v>
      </c>
      <c r="P44" s="59">
        <f t="shared" si="9"/>
        <v>8019016.137425164</v>
      </c>
      <c r="Q44" s="59">
        <f t="shared" si="9"/>
        <v>7451342.286711272</v>
      </c>
      <c r="R44" s="59">
        <f t="shared" si="9"/>
        <v>6854396.303564152</v>
      </c>
      <c r="S44" s="59">
        <f t="shared" si="9"/>
        <v>6029005.160766769</v>
      </c>
      <c r="T44" s="59">
        <f t="shared" si="9"/>
        <v>5294991.824159981</v>
      </c>
      <c r="U44" s="59">
        <f t="shared" si="9"/>
        <v>4825280.813706757</v>
      </c>
      <c r="V44" s="58" t="s">
        <v>241</v>
      </c>
    </row>
    <row r="45" spans="1:22" ht="12.75">
      <c r="A45" s="58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8"/>
    </row>
    <row r="46" spans="1:22" ht="13.5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</row>
    <row r="47" spans="1:22" ht="12.75">
      <c r="A47" s="57" t="s">
        <v>252</v>
      </c>
      <c r="B47" s="57">
        <v>2002</v>
      </c>
      <c r="C47" s="57">
        <v>2001</v>
      </c>
      <c r="D47" s="57">
        <v>2000</v>
      </c>
      <c r="E47" s="57">
        <v>1999</v>
      </c>
      <c r="F47" s="57">
        <v>1998</v>
      </c>
      <c r="G47" s="57">
        <v>1997</v>
      </c>
      <c r="H47" s="57">
        <v>1996</v>
      </c>
      <c r="I47" s="57">
        <v>1995</v>
      </c>
      <c r="J47" s="57">
        <v>1994</v>
      </c>
      <c r="K47" s="57">
        <v>1993</v>
      </c>
      <c r="L47" s="57">
        <v>1992</v>
      </c>
      <c r="M47" s="57">
        <v>1991</v>
      </c>
      <c r="N47" s="57">
        <v>1990</v>
      </c>
      <c r="O47" s="57">
        <v>1989</v>
      </c>
      <c r="P47" s="57">
        <v>1988</v>
      </c>
      <c r="Q47" s="57">
        <v>1987</v>
      </c>
      <c r="R47" s="57">
        <v>1986</v>
      </c>
      <c r="S47" s="57">
        <v>1985</v>
      </c>
      <c r="T47" s="57">
        <v>1984</v>
      </c>
      <c r="U47" s="57">
        <v>1983</v>
      </c>
      <c r="V47" s="57" t="s">
        <v>252</v>
      </c>
    </row>
    <row r="48" spans="1:22" ht="12.75">
      <c r="A48" s="58" t="s">
        <v>174</v>
      </c>
      <c r="B48" s="84">
        <v>180.80651716817786</v>
      </c>
      <c r="C48" s="84">
        <v>180.9372484941894</v>
      </c>
      <c r="D48" s="84">
        <v>179.0341300728115</v>
      </c>
      <c r="E48" s="84">
        <v>180.0050128675245</v>
      </c>
      <c r="F48" s="84">
        <v>178.12125305733917</v>
      </c>
      <c r="G48" s="84">
        <v>177.98266184841097</v>
      </c>
      <c r="H48" s="84">
        <v>177.35014411394536</v>
      </c>
      <c r="I48" s="84">
        <v>177.11001261315232</v>
      </c>
      <c r="J48" s="84">
        <v>177.68250943132125</v>
      </c>
      <c r="K48" s="84">
        <v>180.33713493132268</v>
      </c>
      <c r="L48" s="84">
        <v>181.92963807414313</v>
      </c>
      <c r="M48" s="84">
        <v>180.91540010849107</v>
      </c>
      <c r="N48" s="84">
        <v>180.6370736323119</v>
      </c>
      <c r="O48" s="84">
        <v>180.34281765233095</v>
      </c>
      <c r="P48" s="84">
        <v>179.22726401687618</v>
      </c>
      <c r="Q48" s="84">
        <v>179.65284868774637</v>
      </c>
      <c r="R48" s="84">
        <v>179.07588904384562</v>
      </c>
      <c r="S48" s="84">
        <v>182.67297548255848</v>
      </c>
      <c r="T48" s="84">
        <v>183.53987837970723</v>
      </c>
      <c r="U48" s="84">
        <v>185.45205746886108</v>
      </c>
      <c r="V48" s="58" t="s">
        <v>174</v>
      </c>
    </row>
    <row r="49" spans="1:22" ht="12.75">
      <c r="A49" s="58" t="s">
        <v>175</v>
      </c>
      <c r="B49" s="13">
        <v>3</v>
      </c>
      <c r="C49" s="13">
        <v>3</v>
      </c>
      <c r="D49" s="13">
        <v>3</v>
      </c>
      <c r="E49" s="13">
        <v>3</v>
      </c>
      <c r="F49" s="13">
        <v>3</v>
      </c>
      <c r="G49" s="13">
        <v>3</v>
      </c>
      <c r="H49" s="13">
        <v>3</v>
      </c>
      <c r="I49" s="13">
        <v>3</v>
      </c>
      <c r="J49" s="13">
        <v>3</v>
      </c>
      <c r="K49" s="13">
        <v>3</v>
      </c>
      <c r="L49" s="13">
        <v>3</v>
      </c>
      <c r="M49" s="13">
        <v>3</v>
      </c>
      <c r="N49" s="13">
        <v>3</v>
      </c>
      <c r="O49" s="13">
        <v>3</v>
      </c>
      <c r="P49" s="13">
        <v>3</v>
      </c>
      <c r="Q49" s="13">
        <v>3</v>
      </c>
      <c r="R49" s="13">
        <v>3</v>
      </c>
      <c r="S49" s="13">
        <v>3</v>
      </c>
      <c r="T49" s="13">
        <v>3</v>
      </c>
      <c r="U49" s="13">
        <v>3</v>
      </c>
      <c r="V49" s="58" t="s">
        <v>175</v>
      </c>
    </row>
    <row r="50" spans="1:22" ht="12.75">
      <c r="A50" s="58" t="s">
        <v>176</v>
      </c>
      <c r="B50" s="84">
        <v>29.1962734700116</v>
      </c>
      <c r="C50" s="84">
        <v>29.130415077464587</v>
      </c>
      <c r="D50" s="84">
        <v>28.564944369923186</v>
      </c>
      <c r="E50" s="84">
        <v>28.369707786917406</v>
      </c>
      <c r="F50" s="84">
        <v>28.259864294372843</v>
      </c>
      <c r="G50" s="84">
        <v>27.656418845541253</v>
      </c>
      <c r="H50" s="84">
        <v>27.503814117332023</v>
      </c>
      <c r="I50" s="84">
        <v>26.385438727830365</v>
      </c>
      <c r="J50" s="84">
        <v>25.853323778070582</v>
      </c>
      <c r="K50" s="84">
        <v>25.83500076515865</v>
      </c>
      <c r="L50" s="84">
        <v>25.616375052730028</v>
      </c>
      <c r="M50" s="84">
        <v>25.23640787172644</v>
      </c>
      <c r="N50" s="84">
        <v>24.64936695295371</v>
      </c>
      <c r="O50" s="84">
        <v>24.113906723051123</v>
      </c>
      <c r="P50" s="84">
        <v>23.506463023290166</v>
      </c>
      <c r="Q50" s="84">
        <v>22.945981576726453</v>
      </c>
      <c r="R50" s="84">
        <v>22.951859383637544</v>
      </c>
      <c r="S50" s="84">
        <v>22.162545221952875</v>
      </c>
      <c r="T50" s="84">
        <v>21.343768749139798</v>
      </c>
      <c r="U50" s="84">
        <v>21.037988682996374</v>
      </c>
      <c r="V50" s="58" t="s">
        <v>176</v>
      </c>
    </row>
    <row r="51" spans="1:22" ht="12.75">
      <c r="A51" s="58" t="s">
        <v>177</v>
      </c>
      <c r="B51" s="84">
        <v>46.230886985175985</v>
      </c>
      <c r="C51" s="84">
        <v>47.23555301532671</v>
      </c>
      <c r="D51" s="84">
        <v>46.175993408743395</v>
      </c>
      <c r="E51" s="84">
        <v>47.01024378083748</v>
      </c>
      <c r="F51" s="84">
        <v>47.59253653184525</v>
      </c>
      <c r="G51" s="84">
        <v>47.55803429197499</v>
      </c>
      <c r="H51" s="84">
        <v>47.736800749511644</v>
      </c>
      <c r="I51" s="84">
        <v>48.44455474846838</v>
      </c>
      <c r="J51" s="84">
        <v>48.08755385762465</v>
      </c>
      <c r="K51" s="84">
        <v>47.64750955975214</v>
      </c>
      <c r="L51" s="84">
        <v>47.43568422007338</v>
      </c>
      <c r="M51" s="84">
        <v>47.96382104043714</v>
      </c>
      <c r="N51" s="84">
        <v>47.35350013006333</v>
      </c>
      <c r="O51" s="84">
        <v>47.63215555353399</v>
      </c>
      <c r="P51" s="84">
        <v>48.644525572323225</v>
      </c>
      <c r="Q51" s="84">
        <v>51.08062409490612</v>
      </c>
      <c r="R51" s="84">
        <v>52.10512398175859</v>
      </c>
      <c r="S51" s="84">
        <v>54.65809990625297</v>
      </c>
      <c r="T51" s="84">
        <v>56.19346291689906</v>
      </c>
      <c r="U51" s="84">
        <v>55.877231777511604</v>
      </c>
      <c r="V51" s="58" t="s">
        <v>177</v>
      </c>
    </row>
    <row r="52" spans="1:22" ht="12.75">
      <c r="A52" s="58" t="s">
        <v>173</v>
      </c>
      <c r="B52" s="84">
        <v>53.23685886001936</v>
      </c>
      <c r="C52" s="84">
        <v>53.25689356760999</v>
      </c>
      <c r="D52" s="84">
        <v>54.25071096697478</v>
      </c>
      <c r="E52" s="84">
        <v>56.19928925577407</v>
      </c>
      <c r="F52" s="84">
        <v>58.148680968540795</v>
      </c>
      <c r="G52" s="84">
        <v>60.08568240776987</v>
      </c>
      <c r="H52" s="84">
        <v>65.01990858061528</v>
      </c>
      <c r="I52" s="84">
        <v>68.46863578699164</v>
      </c>
      <c r="J52" s="84">
        <v>68.71308141486473</v>
      </c>
      <c r="K52" s="84">
        <v>73.67983742344701</v>
      </c>
      <c r="L52" s="84">
        <v>82.9164855914043</v>
      </c>
      <c r="M52" s="84">
        <v>81.22954134460578</v>
      </c>
      <c r="N52" s="84">
        <v>84.53915405551948</v>
      </c>
      <c r="O52" s="84">
        <v>86.6103806743161</v>
      </c>
      <c r="P52" s="84">
        <v>86.49748623413933</v>
      </c>
      <c r="Q52" s="84">
        <v>86.49748623413933</v>
      </c>
      <c r="R52" s="84">
        <v>85.29727080589335</v>
      </c>
      <c r="S52" s="84">
        <v>85.45092796965835</v>
      </c>
      <c r="T52" s="84">
        <v>85.58010053874347</v>
      </c>
      <c r="U52" s="84">
        <v>89.86800258928822</v>
      </c>
      <c r="V52" s="58" t="s">
        <v>173</v>
      </c>
    </row>
    <row r="53" spans="1:22" ht="12.75">
      <c r="A53" s="58" t="s">
        <v>248</v>
      </c>
      <c r="B53" s="59">
        <v>4.720856189073721</v>
      </c>
      <c r="C53" s="59">
        <v>4.727188287075823</v>
      </c>
      <c r="D53" s="59">
        <v>4.743977732389782</v>
      </c>
      <c r="E53" s="59">
        <v>4.748200742911885</v>
      </c>
      <c r="F53" s="59">
        <v>4.7493665787821</v>
      </c>
      <c r="G53" s="59">
        <v>4.743987461316012</v>
      </c>
      <c r="H53" s="59">
        <v>4.760421413058031</v>
      </c>
      <c r="I53" s="59">
        <v>4.773641688758073</v>
      </c>
      <c r="J53" s="59">
        <v>4.7917810853063525</v>
      </c>
      <c r="K53" s="59">
        <v>4.81631985077663</v>
      </c>
      <c r="L53" s="59">
        <v>4.802210661079067</v>
      </c>
      <c r="M53" s="59">
        <v>4.829051920708774</v>
      </c>
      <c r="N53" s="59">
        <v>4.83988269039221</v>
      </c>
      <c r="O53" s="59">
        <v>4.849270723092071</v>
      </c>
      <c r="P53" s="59">
        <v>4.848220163938154</v>
      </c>
      <c r="Q53" s="59">
        <v>4.88087646733839</v>
      </c>
      <c r="R53" s="59">
        <v>4.90242462526561</v>
      </c>
      <c r="S53" s="59">
        <v>4.901100525690663</v>
      </c>
      <c r="T53" s="59">
        <v>4.87936036230151</v>
      </c>
      <c r="U53" s="59">
        <v>4.888737026503428</v>
      </c>
      <c r="V53" s="58" t="s">
        <v>248</v>
      </c>
    </row>
    <row r="54" spans="1:22" ht="12.75">
      <c r="A54" s="58" t="s">
        <v>255</v>
      </c>
      <c r="B54" s="59">
        <f>B63/B26</f>
        <v>135.45912471209803</v>
      </c>
      <c r="C54" s="59">
        <f aca="true" t="shared" si="10" ref="C54:U54">C63/C26</f>
        <v>136.5854204540907</v>
      </c>
      <c r="D54" s="59">
        <f t="shared" si="10"/>
        <v>136.6310115524776</v>
      </c>
      <c r="E54" s="59">
        <f t="shared" si="10"/>
        <v>137.76655326744665</v>
      </c>
      <c r="F54" s="59">
        <f t="shared" si="10"/>
        <v>136.65529340654382</v>
      </c>
      <c r="G54" s="59">
        <f t="shared" si="10"/>
        <v>136.033217524056</v>
      </c>
      <c r="H54" s="59">
        <f t="shared" si="10"/>
        <v>134.76926687792104</v>
      </c>
      <c r="I54" s="59">
        <f t="shared" si="10"/>
        <v>133.30266485569388</v>
      </c>
      <c r="J54" s="59">
        <f t="shared" si="10"/>
        <v>134.03329058522726</v>
      </c>
      <c r="K54" s="59">
        <f t="shared" si="10"/>
        <v>138.67065769688597</v>
      </c>
      <c r="L54" s="59">
        <f t="shared" si="10"/>
        <v>141.2594543440267</v>
      </c>
      <c r="M54" s="59">
        <f t="shared" si="10"/>
        <v>138.72500137932562</v>
      </c>
      <c r="N54" s="59">
        <f t="shared" si="10"/>
        <v>143.731969861017</v>
      </c>
      <c r="O54" s="59">
        <f t="shared" si="10"/>
        <v>142.5448131189355</v>
      </c>
      <c r="P54" s="59">
        <f t="shared" si="10"/>
        <v>142.57484534083218</v>
      </c>
      <c r="Q54" s="59">
        <f t="shared" si="10"/>
        <v>144.62247982370576</v>
      </c>
      <c r="R54" s="59">
        <f t="shared" si="10"/>
        <v>145.30891631283336</v>
      </c>
      <c r="S54" s="59">
        <f t="shared" si="10"/>
        <v>151.362450398469</v>
      </c>
      <c r="T54" s="59">
        <f t="shared" si="10"/>
        <v>155.02625941656095</v>
      </c>
      <c r="U54" s="59">
        <f t="shared" si="10"/>
        <v>160.29684559636704</v>
      </c>
      <c r="V54" s="58" t="s">
        <v>241</v>
      </c>
    </row>
    <row r="55" spans="1:22" ht="13.5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</row>
    <row r="56" spans="1:24" s="81" customFormat="1" ht="12.75">
      <c r="A56" s="57" t="s">
        <v>254</v>
      </c>
      <c r="B56" s="57">
        <v>2002</v>
      </c>
      <c r="C56" s="57">
        <v>2001</v>
      </c>
      <c r="D56" s="57">
        <v>2000</v>
      </c>
      <c r="E56" s="57">
        <v>1999</v>
      </c>
      <c r="F56" s="57">
        <v>1998</v>
      </c>
      <c r="G56" s="57">
        <v>1997</v>
      </c>
      <c r="H56" s="57">
        <v>1996</v>
      </c>
      <c r="I56" s="57">
        <v>1995</v>
      </c>
      <c r="J56" s="57">
        <v>1994</v>
      </c>
      <c r="K56" s="57">
        <v>1993</v>
      </c>
      <c r="L56" s="57">
        <v>1992</v>
      </c>
      <c r="M56" s="57">
        <v>1991</v>
      </c>
      <c r="N56" s="57">
        <v>1990</v>
      </c>
      <c r="O56" s="57">
        <v>1989</v>
      </c>
      <c r="P56" s="57">
        <v>1988</v>
      </c>
      <c r="Q56" s="57">
        <v>1987</v>
      </c>
      <c r="R56" s="57">
        <v>1986</v>
      </c>
      <c r="S56" s="57">
        <v>1985</v>
      </c>
      <c r="T56" s="57">
        <v>1984</v>
      </c>
      <c r="U56" s="57">
        <v>1983</v>
      </c>
      <c r="V56" s="57" t="s">
        <v>195</v>
      </c>
      <c r="W56" s="3"/>
      <c r="X56" s="3"/>
    </row>
    <row r="57" spans="1:24" s="81" customFormat="1" ht="12.75">
      <c r="A57" s="58" t="s">
        <v>174</v>
      </c>
      <c r="B57" s="61">
        <f aca="true" t="shared" si="11" ref="B57:B62">B20*B48</f>
        <v>2284729124.7332196</v>
      </c>
      <c r="C57" s="61">
        <f aca="true" t="shared" si="12" ref="C57:U62">C20*C48</f>
        <v>2284764604.414304</v>
      </c>
      <c r="D57" s="61">
        <f t="shared" si="12"/>
        <v>2305593702.085926</v>
      </c>
      <c r="E57" s="61">
        <f t="shared" si="12"/>
        <v>2191234440.068487</v>
      </c>
      <c r="F57" s="61">
        <f t="shared" si="12"/>
        <v>2040350106.1143396</v>
      </c>
      <c r="G57" s="61">
        <f t="shared" si="12"/>
        <v>1966743033.24754</v>
      </c>
      <c r="H57" s="61">
        <f t="shared" si="12"/>
        <v>1913518793.7080164</v>
      </c>
      <c r="I57" s="61">
        <f t="shared" si="12"/>
        <v>1861689231.821939</v>
      </c>
      <c r="J57" s="61">
        <f t="shared" si="12"/>
        <v>1809923393.006953</v>
      </c>
      <c r="K57" s="61">
        <f t="shared" si="12"/>
        <v>1805236044.9899962</v>
      </c>
      <c r="L57" s="61">
        <f t="shared" si="12"/>
        <v>1756500894.1518042</v>
      </c>
      <c r="M57" s="61">
        <f t="shared" si="12"/>
        <v>1625067397.2274096</v>
      </c>
      <c r="N57" s="61">
        <f t="shared" si="12"/>
        <v>1607004530.940916</v>
      </c>
      <c r="O57" s="61">
        <f t="shared" si="12"/>
        <v>1563932720.248779</v>
      </c>
      <c r="P57" s="61">
        <f t="shared" si="12"/>
        <v>1505871632.6689966</v>
      </c>
      <c r="Q57" s="61">
        <f t="shared" si="12"/>
        <v>1421959833.5987234</v>
      </c>
      <c r="R57" s="61">
        <f t="shared" si="12"/>
        <v>1305086928.90477</v>
      </c>
      <c r="S57" s="61">
        <f t="shared" si="12"/>
        <v>1229211008.4506788</v>
      </c>
      <c r="T57" s="61">
        <f t="shared" si="12"/>
        <v>1131483506.5263536</v>
      </c>
      <c r="U57" s="61">
        <f t="shared" si="12"/>
        <v>1098608261.2378812</v>
      </c>
      <c r="V57" s="58" t="s">
        <v>174</v>
      </c>
      <c r="W57" s="3"/>
      <c r="X57" s="3"/>
    </row>
    <row r="58" spans="1:24" s="81" customFormat="1" ht="12.75">
      <c r="A58" s="58" t="s">
        <v>175</v>
      </c>
      <c r="B58" s="61">
        <f t="shared" si="11"/>
        <v>183600</v>
      </c>
      <c r="C58" s="61">
        <f aca="true" t="shared" si="13" ref="C58:Q58">C21*C49</f>
        <v>172800</v>
      </c>
      <c r="D58" s="61">
        <f t="shared" si="13"/>
        <v>183600</v>
      </c>
      <c r="E58" s="61">
        <f t="shared" si="13"/>
        <v>205200</v>
      </c>
      <c r="F58" s="61">
        <f t="shared" si="13"/>
        <v>191700</v>
      </c>
      <c r="G58" s="61">
        <f t="shared" si="13"/>
        <v>202500</v>
      </c>
      <c r="H58" s="61">
        <f t="shared" si="13"/>
        <v>251100</v>
      </c>
      <c r="I58" s="61">
        <f t="shared" si="13"/>
        <v>237600</v>
      </c>
      <c r="J58" s="61">
        <f t="shared" si="13"/>
        <v>259200</v>
      </c>
      <c r="K58" s="61">
        <f t="shared" si="13"/>
        <v>286200</v>
      </c>
      <c r="L58" s="61">
        <f t="shared" si="13"/>
        <v>313200</v>
      </c>
      <c r="M58" s="61">
        <f t="shared" si="13"/>
        <v>278100</v>
      </c>
      <c r="N58" s="61">
        <f t="shared" si="13"/>
        <v>264600</v>
      </c>
      <c r="O58" s="61">
        <f t="shared" si="13"/>
        <v>299700</v>
      </c>
      <c r="P58" s="61">
        <f t="shared" si="13"/>
        <v>307800</v>
      </c>
      <c r="Q58" s="61">
        <f t="shared" si="13"/>
        <v>318600</v>
      </c>
      <c r="R58" s="61">
        <f t="shared" si="12"/>
        <v>332100</v>
      </c>
      <c r="S58" s="61">
        <f t="shared" si="12"/>
        <v>351000</v>
      </c>
      <c r="T58" s="61">
        <f t="shared" si="12"/>
        <v>302400</v>
      </c>
      <c r="U58" s="61">
        <f t="shared" si="12"/>
        <v>307800</v>
      </c>
      <c r="V58" s="58" t="s">
        <v>175</v>
      </c>
      <c r="W58" s="3"/>
      <c r="X58" s="3"/>
    </row>
    <row r="59" spans="1:24" s="81" customFormat="1" ht="12.75">
      <c r="A59" s="58" t="s">
        <v>176</v>
      </c>
      <c r="B59" s="61">
        <f t="shared" si="11"/>
        <v>34506999.21983339</v>
      </c>
      <c r="C59" s="61">
        <f t="shared" si="12"/>
        <v>42675921.13379632</v>
      </c>
      <c r="D59" s="61">
        <f t="shared" si="12"/>
        <v>48908575.86942088</v>
      </c>
      <c r="E59" s="61">
        <f t="shared" si="12"/>
        <v>52316347.670943886</v>
      </c>
      <c r="F59" s="61">
        <f t="shared" si="12"/>
        <v>54575555.707628176</v>
      </c>
      <c r="G59" s="61">
        <f t="shared" si="12"/>
        <v>54267092.0907829</v>
      </c>
      <c r="H59" s="61">
        <f t="shared" si="12"/>
        <v>58349223.44214156</v>
      </c>
      <c r="I59" s="61">
        <f t="shared" si="12"/>
        <v>60927622.59469002</v>
      </c>
      <c r="J59" s="61">
        <f t="shared" si="12"/>
        <v>58782733.20185082</v>
      </c>
      <c r="K59" s="61">
        <f t="shared" si="12"/>
        <v>55766216.961111456</v>
      </c>
      <c r="L59" s="61">
        <f t="shared" si="12"/>
        <v>50493317.46928407</v>
      </c>
      <c r="M59" s="61">
        <f t="shared" si="12"/>
        <v>53178952.06017686</v>
      </c>
      <c r="N59" s="61">
        <f t="shared" si="12"/>
        <v>39870239.72558167</v>
      </c>
      <c r="O59" s="61">
        <f t="shared" si="12"/>
        <v>39139461.09410374</v>
      </c>
      <c r="P59" s="61">
        <f t="shared" si="12"/>
        <v>36201177.51008974</v>
      </c>
      <c r="Q59" s="61">
        <f t="shared" si="12"/>
        <v>31702019.31613836</v>
      </c>
      <c r="R59" s="61">
        <f t="shared" si="12"/>
        <v>27281368.908104483</v>
      </c>
      <c r="S59" s="61">
        <f t="shared" si="12"/>
        <v>18703607.874750454</v>
      </c>
      <c r="T59" s="61">
        <f t="shared" si="12"/>
        <v>13296538.436195267</v>
      </c>
      <c r="U59" s="61">
        <f t="shared" si="12"/>
        <v>10149667.03651471</v>
      </c>
      <c r="V59" s="58" t="s">
        <v>176</v>
      </c>
      <c r="W59" s="3"/>
      <c r="X59" s="3"/>
    </row>
    <row r="60" spans="1:24" s="81" customFormat="1" ht="12.75">
      <c r="A60" s="58" t="s">
        <v>177</v>
      </c>
      <c r="B60" s="61">
        <f t="shared" si="11"/>
        <v>27486916.138108373</v>
      </c>
      <c r="C60" s="61">
        <f t="shared" si="12"/>
        <v>33614126.50460617</v>
      </c>
      <c r="D60" s="61">
        <f t="shared" si="12"/>
        <v>32485249.274959713</v>
      </c>
      <c r="E60" s="61">
        <f t="shared" si="12"/>
        <v>32603548.624029752</v>
      </c>
      <c r="F60" s="61">
        <f t="shared" si="12"/>
        <v>32859717.81519943</v>
      </c>
      <c r="G60" s="61">
        <f t="shared" si="12"/>
        <v>45238984.81735949</v>
      </c>
      <c r="H60" s="61">
        <f t="shared" si="12"/>
        <v>46705908.81292169</v>
      </c>
      <c r="I60" s="61">
        <f t="shared" si="12"/>
        <v>48123427.62756141</v>
      </c>
      <c r="J60" s="61">
        <f t="shared" si="12"/>
        <v>47389706.25886606</v>
      </c>
      <c r="K60" s="61">
        <f t="shared" si="12"/>
        <v>36830149.152730174</v>
      </c>
      <c r="L60" s="61">
        <f t="shared" si="12"/>
        <v>36149431.31013077</v>
      </c>
      <c r="M60" s="61">
        <f t="shared" si="12"/>
        <v>28511082.76215399</v>
      </c>
      <c r="N60" s="61">
        <f t="shared" si="12"/>
        <v>24990538.473557882</v>
      </c>
      <c r="O60" s="61">
        <f t="shared" si="12"/>
        <v>26779113.027185816</v>
      </c>
      <c r="P60" s="61">
        <f t="shared" si="12"/>
        <v>24572367.187616915</v>
      </c>
      <c r="Q60" s="61">
        <f t="shared" si="12"/>
        <v>20672825.740739956</v>
      </c>
      <c r="R60" s="61">
        <f t="shared" si="12"/>
        <v>18771548.695130832</v>
      </c>
      <c r="S60" s="61">
        <f t="shared" si="12"/>
        <v>17998468.195833232</v>
      </c>
      <c r="T60" s="61">
        <f t="shared" si="12"/>
        <v>17014738.779003065</v>
      </c>
      <c r="U60" s="61">
        <f t="shared" si="12"/>
        <v>14742203.213428153</v>
      </c>
      <c r="V60" s="58" t="s">
        <v>177</v>
      </c>
      <c r="W60" s="3"/>
      <c r="X60" s="3"/>
    </row>
    <row r="61" spans="1:24" s="81" customFormat="1" ht="12.75">
      <c r="A61" s="58" t="s">
        <v>173</v>
      </c>
      <c r="B61" s="61">
        <f t="shared" si="11"/>
        <v>145392989.6875</v>
      </c>
      <c r="C61" s="61">
        <f t="shared" si="12"/>
        <v>110271036.24999999</v>
      </c>
      <c r="D61" s="61">
        <f t="shared" si="12"/>
        <v>84713444.25</v>
      </c>
      <c r="E61" s="61">
        <f t="shared" si="12"/>
        <v>62562592.875</v>
      </c>
      <c r="F61" s="61">
        <f t="shared" si="12"/>
        <v>41657257.125</v>
      </c>
      <c r="G61" s="61">
        <f t="shared" si="12"/>
        <v>25095656.5</v>
      </c>
      <c r="H61" s="61">
        <f t="shared" si="12"/>
        <v>19089325</v>
      </c>
      <c r="I61" s="61">
        <f t="shared" si="12"/>
        <v>15752793</v>
      </c>
      <c r="J61" s="61">
        <f t="shared" si="12"/>
        <v>12346104.5</v>
      </c>
      <c r="K61" s="61">
        <f t="shared" si="12"/>
        <v>10004409.499999998</v>
      </c>
      <c r="L61" s="61">
        <f t="shared" si="12"/>
        <v>11066200</v>
      </c>
      <c r="M61" s="61">
        <f t="shared" si="12"/>
        <v>10645699.999999998</v>
      </c>
      <c r="N61" s="61">
        <f t="shared" si="12"/>
        <v>15747700.000000002</v>
      </c>
      <c r="O61" s="61">
        <f t="shared" si="12"/>
        <v>18629200</v>
      </c>
      <c r="P61" s="61">
        <f t="shared" si="12"/>
        <v>18065000</v>
      </c>
      <c r="Q61" s="61">
        <f t="shared" si="12"/>
        <v>18065000</v>
      </c>
      <c r="R61" s="61">
        <f t="shared" si="12"/>
        <v>16708200</v>
      </c>
      <c r="S61" s="61">
        <f t="shared" si="12"/>
        <v>13743500.000000002</v>
      </c>
      <c r="T61" s="61">
        <f t="shared" si="12"/>
        <v>8546200</v>
      </c>
      <c r="U61" s="61">
        <f t="shared" si="12"/>
        <v>3193100</v>
      </c>
      <c r="V61" s="58" t="s">
        <v>173</v>
      </c>
      <c r="W61" s="3"/>
      <c r="X61" s="3"/>
    </row>
    <row r="62" spans="1:24" s="81" customFormat="1" ht="12.75">
      <c r="A62" s="58" t="s">
        <v>248</v>
      </c>
      <c r="B62" s="61">
        <f t="shared" si="11"/>
        <v>5839609.559785942</v>
      </c>
      <c r="C62" s="61">
        <f t="shared" si="12"/>
        <v>5693509.822514614</v>
      </c>
      <c r="D62" s="61">
        <f t="shared" si="12"/>
        <v>5776190.864706533</v>
      </c>
      <c r="E62" s="61">
        <f t="shared" si="12"/>
        <v>5335619.1142801335</v>
      </c>
      <c r="F62" s="61">
        <f t="shared" si="12"/>
        <v>5018394.825547218</v>
      </c>
      <c r="G62" s="61">
        <f t="shared" si="12"/>
        <v>4554046.101254697</v>
      </c>
      <c r="H62" s="61">
        <f t="shared" si="12"/>
        <v>4218293.141077816</v>
      </c>
      <c r="I62" s="61">
        <f t="shared" si="12"/>
        <v>3864903.390693685</v>
      </c>
      <c r="J62" s="61">
        <f t="shared" si="12"/>
        <v>3370146.413382528</v>
      </c>
      <c r="K62" s="61">
        <f t="shared" si="12"/>
        <v>2929207.1616507606</v>
      </c>
      <c r="L62" s="61">
        <f t="shared" si="12"/>
        <v>2498443.977582953</v>
      </c>
      <c r="M62" s="61">
        <f t="shared" si="12"/>
        <v>2371657.5188323553</v>
      </c>
      <c r="N62" s="61">
        <f t="shared" si="12"/>
        <v>2139632.14557952</v>
      </c>
      <c r="O62" s="61">
        <f t="shared" si="12"/>
        <v>1980132.6529162049</v>
      </c>
      <c r="P62" s="61">
        <f t="shared" si="12"/>
        <v>1798906.1042118287</v>
      </c>
      <c r="Q62" s="61">
        <f t="shared" si="12"/>
        <v>1541100.2549039263</v>
      </c>
      <c r="R62" s="61">
        <f t="shared" si="12"/>
        <v>1381476.9130729851</v>
      </c>
      <c r="S62" s="61">
        <f t="shared" si="12"/>
        <v>1400463.4688229214</v>
      </c>
      <c r="T62" s="61">
        <f t="shared" si="12"/>
        <v>1310136.1531303583</v>
      </c>
      <c r="U62" s="61">
        <f t="shared" si="12"/>
        <v>1121241.3017035401</v>
      </c>
      <c r="V62" s="58" t="s">
        <v>248</v>
      </c>
      <c r="W62" s="3"/>
      <c r="X62" s="3"/>
    </row>
    <row r="63" spans="1:24" s="81" customFormat="1" ht="12.75">
      <c r="A63" s="58" t="s">
        <v>241</v>
      </c>
      <c r="B63" s="61">
        <f>SUM(B57:B62)</f>
        <v>2498139239.338447</v>
      </c>
      <c r="C63" s="61">
        <f aca="true" t="shared" si="14" ref="C63:U63">SUM(C57:C62)</f>
        <v>2477191998.125221</v>
      </c>
      <c r="D63" s="61">
        <f t="shared" si="14"/>
        <v>2477660762.345013</v>
      </c>
      <c r="E63" s="61">
        <f t="shared" si="14"/>
        <v>2344257748.352741</v>
      </c>
      <c r="F63" s="61">
        <f t="shared" si="14"/>
        <v>2174652731.587714</v>
      </c>
      <c r="G63" s="61">
        <f t="shared" si="14"/>
        <v>2096101312.756937</v>
      </c>
      <c r="H63" s="61">
        <f t="shared" si="14"/>
        <v>2042132644.1041574</v>
      </c>
      <c r="I63" s="61">
        <f t="shared" si="14"/>
        <v>1990595578.434884</v>
      </c>
      <c r="J63" s="61">
        <f t="shared" si="14"/>
        <v>1932071283.3810525</v>
      </c>
      <c r="K63" s="61">
        <f t="shared" si="14"/>
        <v>1911052227.7654886</v>
      </c>
      <c r="L63" s="61">
        <f t="shared" si="14"/>
        <v>1857021486.908802</v>
      </c>
      <c r="M63" s="61">
        <f t="shared" si="14"/>
        <v>1720052889.568573</v>
      </c>
      <c r="N63" s="61">
        <f t="shared" si="14"/>
        <v>1690017241.2856352</v>
      </c>
      <c r="O63" s="61">
        <f t="shared" si="14"/>
        <v>1650760327.022985</v>
      </c>
      <c r="P63" s="61">
        <f t="shared" si="14"/>
        <v>1586816883.4709148</v>
      </c>
      <c r="Q63" s="61">
        <f t="shared" si="14"/>
        <v>1494259378.9105058</v>
      </c>
      <c r="R63" s="61">
        <f t="shared" si="14"/>
        <v>1369561623.4210782</v>
      </c>
      <c r="S63" s="61">
        <f t="shared" si="14"/>
        <v>1281408047.9900854</v>
      </c>
      <c r="T63" s="61">
        <f t="shared" si="14"/>
        <v>1171953519.8946824</v>
      </c>
      <c r="U63" s="61">
        <f t="shared" si="14"/>
        <v>1128122272.7895277</v>
      </c>
      <c r="V63" s="58" t="s">
        <v>241</v>
      </c>
      <c r="W63" s="3"/>
      <c r="X63" s="3"/>
    </row>
    <row r="64" spans="1:24" s="81" customFormat="1" ht="12.75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3"/>
      <c r="X64" s="3"/>
    </row>
    <row r="65" spans="1:24" s="81" customFormat="1" ht="12.75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3"/>
      <c r="X65" s="3"/>
    </row>
    <row r="66" spans="1:24" s="81" customFormat="1" ht="12.75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3"/>
      <c r="X66" s="3"/>
    </row>
    <row r="67" spans="1:24" s="81" customFormat="1" ht="12.75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3"/>
      <c r="X67" s="3"/>
    </row>
    <row r="68" spans="1:22" ht="13.5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</row>
    <row r="69" spans="1:22" ht="12.75">
      <c r="A69" s="61" t="s">
        <v>210</v>
      </c>
      <c r="B69" s="26">
        <v>18011700</v>
      </c>
      <c r="C69" s="26">
        <v>17752447</v>
      </c>
      <c r="D69" s="27">
        <v>18299257</v>
      </c>
      <c r="E69" s="27">
        <v>17555208</v>
      </c>
      <c r="F69" s="27">
        <v>16816555</v>
      </c>
      <c r="G69" s="27">
        <v>15838109</v>
      </c>
      <c r="H69" s="27">
        <v>13746112</v>
      </c>
      <c r="I69" s="27">
        <v>13505257</v>
      </c>
      <c r="J69" s="27">
        <v>13124315</v>
      </c>
      <c r="K69" s="27">
        <v>12706206</v>
      </c>
      <c r="L69" s="27">
        <v>12359715</v>
      </c>
      <c r="M69" s="27">
        <v>11780610</v>
      </c>
      <c r="N69" s="27">
        <v>12150116</v>
      </c>
      <c r="O69" s="27">
        <v>11274543</v>
      </c>
      <c r="P69" s="27">
        <v>11140548</v>
      </c>
      <c r="Q69" s="27">
        <v>10645192</v>
      </c>
      <c r="R69" s="27">
        <v>9976104</v>
      </c>
      <c r="S69" s="27">
        <v>8709894</v>
      </c>
      <c r="T69" s="27">
        <v>8165124</v>
      </c>
      <c r="U69" s="27">
        <v>7298799</v>
      </c>
      <c r="V69" s="61"/>
    </row>
    <row r="70" spans="1:22" ht="12.75">
      <c r="A70" s="61" t="s">
        <v>211</v>
      </c>
      <c r="B70" s="26">
        <v>10400000</v>
      </c>
      <c r="C70" s="26">
        <v>10082023</v>
      </c>
      <c r="D70" s="27">
        <v>11457812</v>
      </c>
      <c r="E70" s="27">
        <v>11308762</v>
      </c>
      <c r="F70" s="27">
        <v>10972762</v>
      </c>
      <c r="G70" s="27">
        <v>10318383</v>
      </c>
      <c r="H70" s="27">
        <v>8228810</v>
      </c>
      <c r="I70" s="27">
        <v>8457465</v>
      </c>
      <c r="J70" s="27">
        <v>8238306</v>
      </c>
      <c r="K70" s="27">
        <v>8073173</v>
      </c>
      <c r="L70" s="27">
        <v>7880707</v>
      </c>
      <c r="M70" s="27">
        <v>7814875</v>
      </c>
      <c r="N70" s="27">
        <v>8092306</v>
      </c>
      <c r="O70" s="27">
        <v>7645494</v>
      </c>
      <c r="P70" s="27">
        <v>7716061</v>
      </c>
      <c r="Q70" s="27">
        <v>7601373</v>
      </c>
      <c r="R70" s="27">
        <v>7202027</v>
      </c>
      <c r="S70" s="27">
        <v>6306759</v>
      </c>
      <c r="T70" s="27">
        <v>5898852</v>
      </c>
      <c r="U70" s="27">
        <v>5444374</v>
      </c>
      <c r="V70" s="61"/>
    </row>
    <row r="71" spans="1:22" ht="12.75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</row>
    <row r="72" spans="1:22" ht="12.75">
      <c r="A72" s="61" t="s">
        <v>212</v>
      </c>
      <c r="B72" s="26">
        <v>308300</v>
      </c>
      <c r="C72" s="26">
        <v>300432</v>
      </c>
      <c r="D72" s="27">
        <v>369535</v>
      </c>
      <c r="E72" s="27">
        <v>342731</v>
      </c>
      <c r="F72" s="27">
        <v>353670</v>
      </c>
      <c r="G72" s="27">
        <v>982764</v>
      </c>
      <c r="H72" s="27">
        <v>2756755</v>
      </c>
      <c r="I72" s="27">
        <v>2627866</v>
      </c>
      <c r="J72" s="27">
        <v>2784129</v>
      </c>
      <c r="K72" s="27">
        <v>2638347</v>
      </c>
      <c r="L72" s="27">
        <v>2335349</v>
      </c>
      <c r="M72" s="27">
        <v>2291693</v>
      </c>
      <c r="N72" s="27">
        <v>2341760</v>
      </c>
      <c r="O72" s="27">
        <v>2240555</v>
      </c>
      <c r="P72" s="27">
        <v>2092689</v>
      </c>
      <c r="Q72" s="27">
        <v>1946349</v>
      </c>
      <c r="R72" s="27">
        <v>1724586</v>
      </c>
      <c r="S72" s="27">
        <v>1737106</v>
      </c>
      <c r="T72" s="27">
        <v>1745762</v>
      </c>
      <c r="U72" s="27">
        <v>1510908</v>
      </c>
      <c r="V72" s="61"/>
    </row>
    <row r="73" spans="1:22" ht="12.75">
      <c r="A73" s="61" t="s">
        <v>213</v>
      </c>
      <c r="B73" s="26">
        <v>508000</v>
      </c>
      <c r="C73" s="26">
        <v>559402</v>
      </c>
      <c r="D73" s="27">
        <v>610661</v>
      </c>
      <c r="E73" s="27">
        <v>672278</v>
      </c>
      <c r="F73" s="27">
        <v>707071</v>
      </c>
      <c r="G73" s="27">
        <v>1394096</v>
      </c>
      <c r="H73" s="27">
        <v>3515040</v>
      </c>
      <c r="I73" s="27">
        <v>3220262</v>
      </c>
      <c r="J73" s="27">
        <v>3581189</v>
      </c>
      <c r="K73" s="27">
        <v>3601902</v>
      </c>
      <c r="L73" s="27">
        <v>3114932</v>
      </c>
      <c r="M73" s="27">
        <v>2820440</v>
      </c>
      <c r="N73" s="27">
        <v>3160089</v>
      </c>
      <c r="O73" s="27">
        <v>2818520</v>
      </c>
      <c r="P73" s="27">
        <v>2909005</v>
      </c>
      <c r="Q73" s="27">
        <v>2809919</v>
      </c>
      <c r="R73" s="27">
        <v>2798811</v>
      </c>
      <c r="S73" s="27">
        <v>2561463</v>
      </c>
      <c r="T73" s="27">
        <v>2676590</v>
      </c>
      <c r="U73" s="27">
        <v>2328430</v>
      </c>
      <c r="V73" s="61"/>
    </row>
    <row r="74" spans="1:22" ht="12.75">
      <c r="A74" s="61" t="s">
        <v>197</v>
      </c>
      <c r="B74" s="26">
        <f>(B72*60)/B73</f>
        <v>36.41338582677165</v>
      </c>
      <c r="C74" s="26">
        <f aca="true" t="shared" si="15" ref="C74:U74">(C72*60)/C73</f>
        <v>32.2235530083911</v>
      </c>
      <c r="D74" s="26">
        <f t="shared" si="15"/>
        <v>36.30836094003056</v>
      </c>
      <c r="E74" s="26">
        <f t="shared" si="15"/>
        <v>30.58832804286322</v>
      </c>
      <c r="F74" s="26">
        <f t="shared" si="15"/>
        <v>30.011413280985927</v>
      </c>
      <c r="G74" s="26">
        <f t="shared" si="15"/>
        <v>42.296828912786495</v>
      </c>
      <c r="H74" s="26">
        <f t="shared" si="15"/>
        <v>47.056448859756934</v>
      </c>
      <c r="I74" s="26">
        <f t="shared" si="15"/>
        <v>48.962463302675374</v>
      </c>
      <c r="J74" s="26">
        <f t="shared" si="15"/>
        <v>46.64588772053081</v>
      </c>
      <c r="K74" s="26">
        <f t="shared" si="15"/>
        <v>43.94923015673386</v>
      </c>
      <c r="L74" s="26">
        <f t="shared" si="15"/>
        <v>44.98362725093196</v>
      </c>
      <c r="M74" s="26">
        <f t="shared" si="15"/>
        <v>48.75181886514161</v>
      </c>
      <c r="N74" s="26">
        <f t="shared" si="15"/>
        <v>44.46254520046745</v>
      </c>
      <c r="O74" s="26">
        <f t="shared" si="15"/>
        <v>47.69641513986063</v>
      </c>
      <c r="P74" s="26">
        <f t="shared" si="15"/>
        <v>43.16298528190911</v>
      </c>
      <c r="Q74" s="26">
        <f t="shared" si="15"/>
        <v>41.560251380911694</v>
      </c>
      <c r="R74" s="26">
        <f t="shared" si="15"/>
        <v>36.97111380511224</v>
      </c>
      <c r="S74" s="26">
        <f t="shared" si="15"/>
        <v>40.69016807972631</v>
      </c>
      <c r="T74" s="26">
        <f t="shared" si="15"/>
        <v>39.13401753723955</v>
      </c>
      <c r="U74" s="26">
        <f t="shared" si="15"/>
        <v>38.93373646620255</v>
      </c>
      <c r="V74" s="61"/>
    </row>
    <row r="75" spans="1:22" ht="12.75">
      <c r="A75" s="61"/>
      <c r="B75" s="26"/>
      <c r="C75" s="26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61"/>
    </row>
    <row r="76" spans="1:22" ht="12.75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</row>
    <row r="77" spans="1:22" ht="12.75">
      <c r="A77" s="62" t="s">
        <v>214</v>
      </c>
      <c r="B77" s="26" t="s">
        <v>215</v>
      </c>
      <c r="C77" s="26" t="s">
        <v>215</v>
      </c>
      <c r="D77" s="26" t="s">
        <v>215</v>
      </c>
      <c r="E77" s="26" t="s">
        <v>215</v>
      </c>
      <c r="F77" s="26" t="s">
        <v>215</v>
      </c>
      <c r="G77" s="63" t="e">
        <f>G70/((100-#REF!)/#REF!)*0.3</f>
        <v>#REF!</v>
      </c>
      <c r="H77" s="63" t="e">
        <f>H70/((100-#REF!)/#REF!)</f>
        <v>#REF!</v>
      </c>
      <c r="I77" s="63" t="e">
        <f>I70/((100-#REF!)/#REF!)</f>
        <v>#REF!</v>
      </c>
      <c r="J77" s="63" t="e">
        <f>J70/((100-#REF!)/#REF!)</f>
        <v>#REF!</v>
      </c>
      <c r="K77" s="63" t="e">
        <f>K70/((100-#REF!)/#REF!)</f>
        <v>#REF!</v>
      </c>
      <c r="L77" s="63" t="e">
        <f>L70/((100-#REF!)/#REF!)</f>
        <v>#REF!</v>
      </c>
      <c r="M77" s="63" t="e">
        <f>M70/((100-#REF!)/#REF!)</f>
        <v>#REF!</v>
      </c>
      <c r="N77" s="63" t="e">
        <f>N70/((100-#REF!)/#REF!)</f>
        <v>#REF!</v>
      </c>
      <c r="O77" s="63" t="e">
        <f>O70/((100-#REF!)/#REF!)</f>
        <v>#REF!</v>
      </c>
      <c r="P77" s="63" t="e">
        <f>P70/((100-#REF!)/#REF!)</f>
        <v>#REF!</v>
      </c>
      <c r="Q77" s="63" t="e">
        <f>Q70/((100-#REF!)/#REF!)</f>
        <v>#REF!</v>
      </c>
      <c r="R77" s="63" t="e">
        <f>R70/((100-#REF!)/#REF!)</f>
        <v>#REF!</v>
      </c>
      <c r="S77" s="63" t="e">
        <f>S70/((100-#REF!)/#REF!)</f>
        <v>#REF!</v>
      </c>
      <c r="T77" s="63" t="e">
        <f>T70/((100-#REF!)/#REF!)</f>
        <v>#REF!</v>
      </c>
      <c r="U77" s="63" t="e">
        <f>U70/((100-#REF!)/#REF!)</f>
        <v>#REF!</v>
      </c>
      <c r="V77" s="61"/>
    </row>
    <row r="78" spans="1:22" ht="12.75">
      <c r="A78" s="62"/>
      <c r="B78" s="27"/>
      <c r="C78" s="61"/>
      <c r="D78" s="61"/>
      <c r="E78" s="61"/>
      <c r="F78" s="61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1"/>
    </row>
    <row r="79" spans="1:22" ht="13.5">
      <c r="A79" s="62" t="s">
        <v>217</v>
      </c>
      <c r="B79" s="26">
        <v>308300</v>
      </c>
      <c r="C79" s="26">
        <v>300432</v>
      </c>
      <c r="D79" s="27">
        <v>369535</v>
      </c>
      <c r="E79" s="27">
        <v>342731</v>
      </c>
      <c r="F79" s="27">
        <v>353670</v>
      </c>
      <c r="G79" s="65" t="e">
        <f>G80*(#REF!/60)*0.693</f>
        <v>#REF!</v>
      </c>
      <c r="H79" s="65" t="e">
        <f>H80*(#REF!/60)*0.693</f>
        <v>#REF!</v>
      </c>
      <c r="I79" s="65" t="e">
        <f>I80*(#REF!/60)*0.693</f>
        <v>#REF!</v>
      </c>
      <c r="J79" s="65" t="e">
        <f>J80*(#REF!/60)*0.693</f>
        <v>#REF!</v>
      </c>
      <c r="K79" s="65" t="e">
        <f>K80*(#REF!/60)*0.693</f>
        <v>#REF!</v>
      </c>
      <c r="L79" s="65" t="e">
        <f>L80*(#REF!/60)*0.693</f>
        <v>#REF!</v>
      </c>
      <c r="M79" s="65" t="e">
        <f>M80*(#REF!/60)*0.693</f>
        <v>#REF!</v>
      </c>
      <c r="N79" s="65" t="e">
        <f>N80*(#REF!/60)*0.693</f>
        <v>#REF!</v>
      </c>
      <c r="O79" s="65" t="e">
        <f>O80*(#REF!/60)*0.693</f>
        <v>#REF!</v>
      </c>
      <c r="P79" s="65" t="e">
        <f>P80*(#REF!/60)*0.693</f>
        <v>#REF!</v>
      </c>
      <c r="Q79" s="65" t="e">
        <f>Q80*(#REF!/60)*0.693</f>
        <v>#REF!</v>
      </c>
      <c r="R79" s="65" t="e">
        <f>R80*(#REF!/60)*0.693</f>
        <v>#REF!</v>
      </c>
      <c r="S79" s="65" t="e">
        <f>S80*(#REF!/60)*0.693</f>
        <v>#REF!</v>
      </c>
      <c r="T79" s="65" t="e">
        <f>T80*(#REF!/60)*0.693</f>
        <v>#REF!</v>
      </c>
      <c r="U79" s="65" t="e">
        <f>U80*(#REF!/60)*0.693</f>
        <v>#REF!</v>
      </c>
      <c r="V79" s="74"/>
    </row>
    <row r="80" spans="1:22" ht="13.5">
      <c r="A80" s="62" t="s">
        <v>216</v>
      </c>
      <c r="B80" s="26">
        <v>508000</v>
      </c>
      <c r="C80" s="26">
        <v>559402</v>
      </c>
      <c r="D80" s="27">
        <v>610661</v>
      </c>
      <c r="E80" s="27">
        <v>672278</v>
      </c>
      <c r="F80" s="27">
        <v>707071</v>
      </c>
      <c r="G80" s="65" t="e">
        <f>G73-G77</f>
        <v>#REF!</v>
      </c>
      <c r="H80" s="65" t="e">
        <f aca="true" t="shared" si="16" ref="H80:U80">H73-H77</f>
        <v>#REF!</v>
      </c>
      <c r="I80" s="65" t="e">
        <f t="shared" si="16"/>
        <v>#REF!</v>
      </c>
      <c r="J80" s="65" t="e">
        <f t="shared" si="16"/>
        <v>#REF!</v>
      </c>
      <c r="K80" s="65" t="e">
        <f t="shared" si="16"/>
        <v>#REF!</v>
      </c>
      <c r="L80" s="65" t="e">
        <f t="shared" si="16"/>
        <v>#REF!</v>
      </c>
      <c r="M80" s="65" t="e">
        <f t="shared" si="16"/>
        <v>#REF!</v>
      </c>
      <c r="N80" s="65" t="e">
        <f t="shared" si="16"/>
        <v>#REF!</v>
      </c>
      <c r="O80" s="65" t="e">
        <f t="shared" si="16"/>
        <v>#REF!</v>
      </c>
      <c r="P80" s="65" t="e">
        <f t="shared" si="16"/>
        <v>#REF!</v>
      </c>
      <c r="Q80" s="65" t="e">
        <f t="shared" si="16"/>
        <v>#REF!</v>
      </c>
      <c r="R80" s="65" t="e">
        <f t="shared" si="16"/>
        <v>#REF!</v>
      </c>
      <c r="S80" s="65" t="e">
        <f t="shared" si="16"/>
        <v>#REF!</v>
      </c>
      <c r="T80" s="65" t="e">
        <f t="shared" si="16"/>
        <v>#REF!</v>
      </c>
      <c r="U80" s="65" t="e">
        <f t="shared" si="16"/>
        <v>#REF!</v>
      </c>
      <c r="V80" s="74"/>
    </row>
    <row r="81" spans="1:22" ht="13.5">
      <c r="A81" s="62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74"/>
    </row>
    <row r="82" spans="1:22" ht="13.5">
      <c r="A82" s="61"/>
      <c r="B82" s="27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74"/>
    </row>
    <row r="83" spans="1:22" ht="13.5">
      <c r="A83" s="62" t="s">
        <v>219</v>
      </c>
      <c r="B83" s="27">
        <v>18011700</v>
      </c>
      <c r="C83" s="27">
        <v>17752447</v>
      </c>
      <c r="D83" s="27">
        <v>19299257</v>
      </c>
      <c r="E83" s="27">
        <v>17555208</v>
      </c>
      <c r="F83" s="27">
        <v>16816555</v>
      </c>
      <c r="G83" s="60" t="e">
        <f>G69+G72-G79</f>
        <v>#REF!</v>
      </c>
      <c r="H83" s="60" t="e">
        <f aca="true" t="shared" si="17" ref="H83:U83">H69+H72-H79</f>
        <v>#REF!</v>
      </c>
      <c r="I83" s="60" t="e">
        <f t="shared" si="17"/>
        <v>#REF!</v>
      </c>
      <c r="J83" s="60" t="e">
        <f t="shared" si="17"/>
        <v>#REF!</v>
      </c>
      <c r="K83" s="60" t="e">
        <f t="shared" si="17"/>
        <v>#REF!</v>
      </c>
      <c r="L83" s="60" t="e">
        <f t="shared" si="17"/>
        <v>#REF!</v>
      </c>
      <c r="M83" s="60" t="e">
        <f t="shared" si="17"/>
        <v>#REF!</v>
      </c>
      <c r="N83" s="60" t="e">
        <f t="shared" si="17"/>
        <v>#REF!</v>
      </c>
      <c r="O83" s="60" t="e">
        <f t="shared" si="17"/>
        <v>#REF!</v>
      </c>
      <c r="P83" s="60" t="e">
        <f t="shared" si="17"/>
        <v>#REF!</v>
      </c>
      <c r="Q83" s="60" t="e">
        <f t="shared" si="17"/>
        <v>#REF!</v>
      </c>
      <c r="R83" s="60" t="e">
        <f t="shared" si="17"/>
        <v>#REF!</v>
      </c>
      <c r="S83" s="60" t="e">
        <f t="shared" si="17"/>
        <v>#REF!</v>
      </c>
      <c r="T83" s="60" t="e">
        <f t="shared" si="17"/>
        <v>#REF!</v>
      </c>
      <c r="U83" s="60" t="e">
        <f t="shared" si="17"/>
        <v>#REF!</v>
      </c>
      <c r="V83" s="74"/>
    </row>
    <row r="84" spans="1:22" ht="13.5">
      <c r="A84" s="62" t="s">
        <v>218</v>
      </c>
      <c r="B84" s="27">
        <v>10400000</v>
      </c>
      <c r="C84" s="27">
        <v>10082023</v>
      </c>
      <c r="D84" s="27">
        <v>11457812</v>
      </c>
      <c r="E84" s="27">
        <v>11308762</v>
      </c>
      <c r="F84" s="27">
        <v>10972762</v>
      </c>
      <c r="G84" s="60" t="e">
        <f>G70+G77</f>
        <v>#REF!</v>
      </c>
      <c r="H84" s="60" t="e">
        <f aca="true" t="shared" si="18" ref="H84:U84">H70+H77</f>
        <v>#REF!</v>
      </c>
      <c r="I84" s="60" t="e">
        <f t="shared" si="18"/>
        <v>#REF!</v>
      </c>
      <c r="J84" s="60" t="e">
        <f t="shared" si="18"/>
        <v>#REF!</v>
      </c>
      <c r="K84" s="60" t="e">
        <f t="shared" si="18"/>
        <v>#REF!</v>
      </c>
      <c r="L84" s="60" t="e">
        <f t="shared" si="18"/>
        <v>#REF!</v>
      </c>
      <c r="M84" s="60" t="e">
        <f t="shared" si="18"/>
        <v>#REF!</v>
      </c>
      <c r="N84" s="60" t="e">
        <f t="shared" si="18"/>
        <v>#REF!</v>
      </c>
      <c r="O84" s="60" t="e">
        <f t="shared" si="18"/>
        <v>#REF!</v>
      </c>
      <c r="P84" s="60" t="e">
        <f t="shared" si="18"/>
        <v>#REF!</v>
      </c>
      <c r="Q84" s="60" t="e">
        <f t="shared" si="18"/>
        <v>#REF!</v>
      </c>
      <c r="R84" s="60" t="e">
        <f t="shared" si="18"/>
        <v>#REF!</v>
      </c>
      <c r="S84" s="60" t="e">
        <f t="shared" si="18"/>
        <v>#REF!</v>
      </c>
      <c r="T84" s="60" t="e">
        <f t="shared" si="18"/>
        <v>#REF!</v>
      </c>
      <c r="U84" s="60" t="e">
        <f t="shared" si="18"/>
        <v>#REF!</v>
      </c>
      <c r="V84" s="74"/>
    </row>
    <row r="86" spans="2:21" ht="12.75">
      <c r="B86" s="77">
        <f>B83*0.001</f>
        <v>18011.7</v>
      </c>
      <c r="C86" s="77">
        <f aca="true" t="shared" si="19" ref="C86:U86">C83*0.001</f>
        <v>17752.447</v>
      </c>
      <c r="D86" s="77">
        <f t="shared" si="19"/>
        <v>19299.257</v>
      </c>
      <c r="E86" s="77">
        <f t="shared" si="19"/>
        <v>17555.208</v>
      </c>
      <c r="F86" s="77">
        <f t="shared" si="19"/>
        <v>16816.555</v>
      </c>
      <c r="G86" s="77" t="e">
        <f t="shared" si="19"/>
        <v>#REF!</v>
      </c>
      <c r="H86" s="77" t="e">
        <f t="shared" si="19"/>
        <v>#REF!</v>
      </c>
      <c r="I86" s="77" t="e">
        <f t="shared" si="19"/>
        <v>#REF!</v>
      </c>
      <c r="J86" s="77" t="e">
        <f t="shared" si="19"/>
        <v>#REF!</v>
      </c>
      <c r="K86" s="77" t="e">
        <f t="shared" si="19"/>
        <v>#REF!</v>
      </c>
      <c r="L86" s="77" t="e">
        <f t="shared" si="19"/>
        <v>#REF!</v>
      </c>
      <c r="M86" s="77" t="e">
        <f t="shared" si="19"/>
        <v>#REF!</v>
      </c>
      <c r="N86" s="77" t="e">
        <f t="shared" si="19"/>
        <v>#REF!</v>
      </c>
      <c r="O86" s="77" t="e">
        <f t="shared" si="19"/>
        <v>#REF!</v>
      </c>
      <c r="P86" s="77" t="e">
        <f t="shared" si="19"/>
        <v>#REF!</v>
      </c>
      <c r="Q86" s="77" t="e">
        <f t="shared" si="19"/>
        <v>#REF!</v>
      </c>
      <c r="R86" s="77" t="e">
        <f t="shared" si="19"/>
        <v>#REF!</v>
      </c>
      <c r="S86" s="77" t="e">
        <f t="shared" si="19"/>
        <v>#REF!</v>
      </c>
      <c r="T86" s="77" t="e">
        <f t="shared" si="19"/>
        <v>#REF!</v>
      </c>
      <c r="U86" s="77" t="e">
        <f t="shared" si="19"/>
        <v>#REF!</v>
      </c>
    </row>
    <row r="87" spans="2:21" ht="12.75">
      <c r="B87" s="77">
        <f>B84*0.001</f>
        <v>10400</v>
      </c>
      <c r="C87" s="77">
        <f aca="true" t="shared" si="20" ref="C87:U87">C84*0.001</f>
        <v>10082.023000000001</v>
      </c>
      <c r="D87" s="77">
        <f t="shared" si="20"/>
        <v>11457.812</v>
      </c>
      <c r="E87" s="77">
        <f t="shared" si="20"/>
        <v>11308.762</v>
      </c>
      <c r="F87" s="77">
        <f t="shared" si="20"/>
        <v>10972.762</v>
      </c>
      <c r="G87" s="77" t="e">
        <f t="shared" si="20"/>
        <v>#REF!</v>
      </c>
      <c r="H87" s="77" t="e">
        <f t="shared" si="20"/>
        <v>#REF!</v>
      </c>
      <c r="I87" s="77" t="e">
        <f t="shared" si="20"/>
        <v>#REF!</v>
      </c>
      <c r="J87" s="77" t="e">
        <f t="shared" si="20"/>
        <v>#REF!</v>
      </c>
      <c r="K87" s="77" t="e">
        <f t="shared" si="20"/>
        <v>#REF!</v>
      </c>
      <c r="L87" s="77" t="e">
        <f t="shared" si="20"/>
        <v>#REF!</v>
      </c>
      <c r="M87" s="77" t="e">
        <f t="shared" si="20"/>
        <v>#REF!</v>
      </c>
      <c r="N87" s="77" t="e">
        <f t="shared" si="20"/>
        <v>#REF!</v>
      </c>
      <c r="O87" s="77" t="e">
        <f t="shared" si="20"/>
        <v>#REF!</v>
      </c>
      <c r="P87" s="77" t="e">
        <f t="shared" si="20"/>
        <v>#REF!</v>
      </c>
      <c r="Q87" s="77" t="e">
        <f t="shared" si="20"/>
        <v>#REF!</v>
      </c>
      <c r="R87" s="77" t="e">
        <f t="shared" si="20"/>
        <v>#REF!</v>
      </c>
      <c r="S87" s="77" t="e">
        <f t="shared" si="20"/>
        <v>#REF!</v>
      </c>
      <c r="T87" s="77" t="e">
        <f t="shared" si="20"/>
        <v>#REF!</v>
      </c>
      <c r="U87" s="77" t="e">
        <f t="shared" si="20"/>
        <v>#REF!</v>
      </c>
    </row>
    <row r="88" ht="10.5" customHeight="1"/>
    <row r="89" spans="1:21" ht="12.75">
      <c r="A89" s="78" t="s">
        <v>221</v>
      </c>
      <c r="B89" s="77" t="e">
        <f>U83*1</f>
        <v>#REF!</v>
      </c>
      <c r="C89" s="77" t="e">
        <f>T83*1</f>
        <v>#REF!</v>
      </c>
      <c r="D89" s="77" t="e">
        <f>S83*1</f>
        <v>#REF!</v>
      </c>
      <c r="E89" s="77" t="e">
        <f>R83*1</f>
        <v>#REF!</v>
      </c>
      <c r="F89" s="77" t="e">
        <f>Q83*1</f>
        <v>#REF!</v>
      </c>
      <c r="G89" s="77" t="e">
        <f>P83*1</f>
        <v>#REF!</v>
      </c>
      <c r="H89" s="77" t="e">
        <f>O83*1</f>
        <v>#REF!</v>
      </c>
      <c r="I89" s="77" t="e">
        <f>N83*1</f>
        <v>#REF!</v>
      </c>
      <c r="J89" s="77" t="e">
        <f>M83*1</f>
        <v>#REF!</v>
      </c>
      <c r="K89" s="77" t="e">
        <f>L83*1</f>
        <v>#REF!</v>
      </c>
      <c r="L89" s="77" t="e">
        <f>K83*1</f>
        <v>#REF!</v>
      </c>
      <c r="M89" s="77" t="e">
        <f>J83*1</f>
        <v>#REF!</v>
      </c>
      <c r="N89" s="77" t="e">
        <f>I83*1</f>
        <v>#REF!</v>
      </c>
      <c r="O89" s="77" t="e">
        <f>H83*1</f>
        <v>#REF!</v>
      </c>
      <c r="P89" s="77" t="e">
        <f>G83*1</f>
        <v>#REF!</v>
      </c>
      <c r="Q89" s="79">
        <f>F83*1</f>
        <v>16816555</v>
      </c>
      <c r="R89" s="79">
        <f>E83*1</f>
        <v>17555208</v>
      </c>
      <c r="S89" s="79">
        <f>D83*1</f>
        <v>19299257</v>
      </c>
      <c r="T89" s="79">
        <f>C83*1</f>
        <v>17752447</v>
      </c>
      <c r="U89" s="79">
        <f>B83*1</f>
        <v>18011700</v>
      </c>
    </row>
    <row r="90" spans="1:21" ht="12.75">
      <c r="A90" s="78" t="s">
        <v>223</v>
      </c>
      <c r="B90" s="77" t="e">
        <f>U84*1</f>
        <v>#REF!</v>
      </c>
      <c r="C90" s="77" t="e">
        <f>T84*1</f>
        <v>#REF!</v>
      </c>
      <c r="D90" s="77" t="e">
        <f>S84*1</f>
        <v>#REF!</v>
      </c>
      <c r="E90" s="77" t="e">
        <f>R84*1</f>
        <v>#REF!</v>
      </c>
      <c r="F90" s="77" t="e">
        <f>Q84*1</f>
        <v>#REF!</v>
      </c>
      <c r="G90" s="77" t="e">
        <f>P84*1</f>
        <v>#REF!</v>
      </c>
      <c r="H90" s="77" t="e">
        <f>O84*1</f>
        <v>#REF!</v>
      </c>
      <c r="I90" s="77" t="e">
        <f>N84*1</f>
        <v>#REF!</v>
      </c>
      <c r="J90" s="77" t="e">
        <f>M84*1</f>
        <v>#REF!</v>
      </c>
      <c r="K90" s="77" t="e">
        <f>L84*1</f>
        <v>#REF!</v>
      </c>
      <c r="L90" s="77" t="e">
        <f>K84*1</f>
        <v>#REF!</v>
      </c>
      <c r="M90" s="77" t="e">
        <f>J84*1</f>
        <v>#REF!</v>
      </c>
      <c r="N90" s="77" t="e">
        <f>I84*1</f>
        <v>#REF!</v>
      </c>
      <c r="O90" s="77" t="e">
        <f>H84*1</f>
        <v>#REF!</v>
      </c>
      <c r="P90" s="77" t="e">
        <f>G84*1</f>
        <v>#REF!</v>
      </c>
      <c r="Q90" s="79">
        <f>F84*1</f>
        <v>10972762</v>
      </c>
      <c r="R90" s="79">
        <f>E84*1</f>
        <v>11308762</v>
      </c>
      <c r="S90" s="79">
        <f>D84*1</f>
        <v>11457812</v>
      </c>
      <c r="T90" s="79">
        <f>C84*1</f>
        <v>10082023</v>
      </c>
      <c r="U90" s="79">
        <f>B84*1</f>
        <v>10400000</v>
      </c>
    </row>
    <row r="91" spans="1:21" ht="12.75">
      <c r="A91" s="78"/>
      <c r="Q91" s="79"/>
      <c r="R91" s="79"/>
      <c r="S91" s="79"/>
      <c r="T91" s="79"/>
      <c r="U91" s="79"/>
    </row>
    <row r="92" spans="1:21" ht="12.75">
      <c r="A92" s="78" t="s">
        <v>222</v>
      </c>
      <c r="B92" s="77" t="e">
        <f>U79*1</f>
        <v>#REF!</v>
      </c>
      <c r="C92" s="77" t="e">
        <f>T79*1</f>
        <v>#REF!</v>
      </c>
      <c r="D92" s="77" t="e">
        <f>S79*1</f>
        <v>#REF!</v>
      </c>
      <c r="E92" s="77" t="e">
        <f>R79*1</f>
        <v>#REF!</v>
      </c>
      <c r="F92" s="77" t="e">
        <f>Q79*1</f>
        <v>#REF!</v>
      </c>
      <c r="G92" s="77" t="e">
        <f>P79*1</f>
        <v>#REF!</v>
      </c>
      <c r="H92" s="77" t="e">
        <f>O79*1</f>
        <v>#REF!</v>
      </c>
      <c r="I92" s="77" t="e">
        <f>N79*1</f>
        <v>#REF!</v>
      </c>
      <c r="J92" s="77" t="e">
        <f>M79*1</f>
        <v>#REF!</v>
      </c>
      <c r="K92" s="77" t="e">
        <f>L79*1</f>
        <v>#REF!</v>
      </c>
      <c r="L92" s="77" t="e">
        <f>K79*1</f>
        <v>#REF!</v>
      </c>
      <c r="M92" s="77" t="e">
        <f>J79*1</f>
        <v>#REF!</v>
      </c>
      <c r="N92" s="77" t="e">
        <f>I79*1</f>
        <v>#REF!</v>
      </c>
      <c r="O92" s="77" t="e">
        <f>H79*1</f>
        <v>#REF!</v>
      </c>
      <c r="P92" s="77" t="e">
        <f>G79*1</f>
        <v>#REF!</v>
      </c>
      <c r="Q92" s="79">
        <f>F79*1</f>
        <v>353670</v>
      </c>
      <c r="R92" s="79">
        <f>E79*1</f>
        <v>342731</v>
      </c>
      <c r="S92" s="79">
        <f>D79*1</f>
        <v>369535</v>
      </c>
      <c r="T92" s="79">
        <f>C79*1</f>
        <v>300432</v>
      </c>
      <c r="U92" s="79">
        <f>B79*1</f>
        <v>308300</v>
      </c>
    </row>
    <row r="93" spans="1:21" ht="12.75">
      <c r="A93" s="78" t="s">
        <v>224</v>
      </c>
      <c r="B93" s="77" t="e">
        <f>U80*1</f>
        <v>#REF!</v>
      </c>
      <c r="C93" s="77" t="e">
        <f>T80*1</f>
        <v>#REF!</v>
      </c>
      <c r="D93" s="77" t="e">
        <f>S80*1</f>
        <v>#REF!</v>
      </c>
      <c r="E93" s="77" t="e">
        <f>R80*1</f>
        <v>#REF!</v>
      </c>
      <c r="F93" s="77" t="e">
        <f>Q80*1</f>
        <v>#REF!</v>
      </c>
      <c r="G93" s="77" t="e">
        <f>P80*1</f>
        <v>#REF!</v>
      </c>
      <c r="H93" s="77" t="e">
        <f>O80*1</f>
        <v>#REF!</v>
      </c>
      <c r="I93" s="77" t="e">
        <f>N80*1</f>
        <v>#REF!</v>
      </c>
      <c r="J93" s="77" t="e">
        <f>M80*1</f>
        <v>#REF!</v>
      </c>
      <c r="K93" s="77" t="e">
        <f>L80*1</f>
        <v>#REF!</v>
      </c>
      <c r="L93" s="77" t="e">
        <f>K80*1</f>
        <v>#REF!</v>
      </c>
      <c r="M93" s="77" t="e">
        <f>J80*1</f>
        <v>#REF!</v>
      </c>
      <c r="N93" s="77" t="e">
        <f>I80*1</f>
        <v>#REF!</v>
      </c>
      <c r="O93" s="77" t="e">
        <f>H80*1</f>
        <v>#REF!</v>
      </c>
      <c r="P93" s="77" t="e">
        <f>G80*1</f>
        <v>#REF!</v>
      </c>
      <c r="Q93" s="79">
        <f>F80*1</f>
        <v>707071</v>
      </c>
      <c r="R93" s="79">
        <f>E80*1</f>
        <v>672278</v>
      </c>
      <c r="S93" s="79">
        <f>D80*1</f>
        <v>610661</v>
      </c>
      <c r="T93" s="79">
        <f>C80*1</f>
        <v>559402</v>
      </c>
      <c r="U93" s="79">
        <f>B80*1</f>
        <v>508000</v>
      </c>
    </row>
    <row r="95" spans="1:21" ht="12.75">
      <c r="A95" s="78" t="s">
        <v>226</v>
      </c>
      <c r="B95" s="77" t="e">
        <f>B92*0.000001</f>
        <v>#REF!</v>
      </c>
      <c r="C95" s="77" t="e">
        <f aca="true" t="shared" si="21" ref="C95:U95">C92*0.000001</f>
        <v>#REF!</v>
      </c>
      <c r="D95" s="77" t="e">
        <f t="shared" si="21"/>
        <v>#REF!</v>
      </c>
      <c r="E95" s="77" t="e">
        <f t="shared" si="21"/>
        <v>#REF!</v>
      </c>
      <c r="F95" s="77" t="e">
        <f t="shared" si="21"/>
        <v>#REF!</v>
      </c>
      <c r="G95" s="77" t="e">
        <f t="shared" si="21"/>
        <v>#REF!</v>
      </c>
      <c r="H95" s="77" t="e">
        <f t="shared" si="21"/>
        <v>#REF!</v>
      </c>
      <c r="I95" s="77" t="e">
        <f t="shared" si="21"/>
        <v>#REF!</v>
      </c>
      <c r="J95" s="77" t="e">
        <f t="shared" si="21"/>
        <v>#REF!</v>
      </c>
      <c r="K95" s="77" t="e">
        <f t="shared" si="21"/>
        <v>#REF!</v>
      </c>
      <c r="L95" s="77" t="e">
        <f t="shared" si="21"/>
        <v>#REF!</v>
      </c>
      <c r="M95" s="77" t="e">
        <f t="shared" si="21"/>
        <v>#REF!</v>
      </c>
      <c r="N95" s="77" t="e">
        <f t="shared" si="21"/>
        <v>#REF!</v>
      </c>
      <c r="O95" s="77" t="e">
        <f t="shared" si="21"/>
        <v>#REF!</v>
      </c>
      <c r="P95" s="77" t="e">
        <f t="shared" si="21"/>
        <v>#REF!</v>
      </c>
      <c r="Q95" s="77">
        <f t="shared" si="21"/>
        <v>0.35367</v>
      </c>
      <c r="R95" s="77">
        <f t="shared" si="21"/>
        <v>0.342731</v>
      </c>
      <c r="S95" s="77">
        <f t="shared" si="21"/>
        <v>0.369535</v>
      </c>
      <c r="T95" s="77">
        <f t="shared" si="21"/>
        <v>0.300432</v>
      </c>
      <c r="U95" s="77">
        <f t="shared" si="21"/>
        <v>0.30829999999999996</v>
      </c>
    </row>
    <row r="96" spans="1:21" ht="12.75">
      <c r="A96" s="78" t="s">
        <v>225</v>
      </c>
      <c r="B96" s="77" t="e">
        <f>B93*0.000001</f>
        <v>#REF!</v>
      </c>
      <c r="C96" s="77" t="e">
        <f aca="true" t="shared" si="22" ref="C96:U96">C93*0.000001</f>
        <v>#REF!</v>
      </c>
      <c r="D96" s="77" t="e">
        <f t="shared" si="22"/>
        <v>#REF!</v>
      </c>
      <c r="E96" s="77" t="e">
        <f t="shared" si="22"/>
        <v>#REF!</v>
      </c>
      <c r="F96" s="77" t="e">
        <f t="shared" si="22"/>
        <v>#REF!</v>
      </c>
      <c r="G96" s="77" t="e">
        <f t="shared" si="22"/>
        <v>#REF!</v>
      </c>
      <c r="H96" s="77" t="e">
        <f t="shared" si="22"/>
        <v>#REF!</v>
      </c>
      <c r="I96" s="77" t="e">
        <f t="shared" si="22"/>
        <v>#REF!</v>
      </c>
      <c r="J96" s="77" t="e">
        <f t="shared" si="22"/>
        <v>#REF!</v>
      </c>
      <c r="K96" s="77" t="e">
        <f t="shared" si="22"/>
        <v>#REF!</v>
      </c>
      <c r="L96" s="77" t="e">
        <f t="shared" si="22"/>
        <v>#REF!</v>
      </c>
      <c r="M96" s="77" t="e">
        <f t="shared" si="22"/>
        <v>#REF!</v>
      </c>
      <c r="N96" s="77" t="e">
        <f t="shared" si="22"/>
        <v>#REF!</v>
      </c>
      <c r="O96" s="77" t="e">
        <f t="shared" si="22"/>
        <v>#REF!</v>
      </c>
      <c r="P96" s="77" t="e">
        <f t="shared" si="22"/>
        <v>#REF!</v>
      </c>
      <c r="Q96" s="77">
        <f t="shared" si="22"/>
        <v>0.707071</v>
      </c>
      <c r="R96" s="77">
        <f t="shared" si="22"/>
        <v>0.6722779999999999</v>
      </c>
      <c r="S96" s="77">
        <f t="shared" si="22"/>
        <v>0.610661</v>
      </c>
      <c r="T96" s="77">
        <f t="shared" si="22"/>
        <v>0.559402</v>
      </c>
      <c r="U96" s="77">
        <f t="shared" si="22"/>
        <v>0.508</v>
      </c>
    </row>
    <row r="98" spans="2:21" ht="12.75">
      <c r="B98" s="77">
        <v>1.078624008497881</v>
      </c>
      <c r="C98" s="77">
        <v>1.2644738122542059</v>
      </c>
      <c r="D98" s="77">
        <v>1.208272199810198</v>
      </c>
      <c r="E98" s="77">
        <v>1.3200111493669553</v>
      </c>
      <c r="F98" s="77">
        <v>1.3473923354250568</v>
      </c>
      <c r="G98" s="77">
        <v>1.3848063486021012</v>
      </c>
      <c r="H98" s="77">
        <v>1.314846225062049</v>
      </c>
      <c r="I98" s="77">
        <v>1.4881442841327739</v>
      </c>
      <c r="J98" s="77">
        <v>1.248558525999251</v>
      </c>
      <c r="K98" s="77">
        <v>1.367858245094747</v>
      </c>
      <c r="L98" s="77">
        <v>1.6125274941057588</v>
      </c>
      <c r="M98" s="77">
        <v>1.5848366670901373</v>
      </c>
      <c r="N98" s="77">
        <v>1.404598776486454</v>
      </c>
      <c r="O98" s="77">
        <v>1.5711511661969502</v>
      </c>
      <c r="P98" s="77">
        <v>0.6399532152419168</v>
      </c>
      <c r="Q98" s="77">
        <v>0.35367</v>
      </c>
      <c r="R98" s="77">
        <v>0.342731</v>
      </c>
      <c r="S98" s="77">
        <v>0.369535</v>
      </c>
      <c r="T98" s="77">
        <v>0.300432</v>
      </c>
      <c r="U98" s="77">
        <v>0.30829999999999996</v>
      </c>
    </row>
    <row r="99" spans="2:21" ht="12.75">
      <c r="B99" s="77">
        <v>2.0513609178715075</v>
      </c>
      <c r="C99" s="77">
        <v>2.3975486895237066</v>
      </c>
      <c r="D99" s="77">
        <v>2.2661865461770305</v>
      </c>
      <c r="E99" s="77">
        <v>2.4354467865235017</v>
      </c>
      <c r="F99" s="77">
        <v>2.4414975650488713</v>
      </c>
      <c r="G99" s="77">
        <v>2.5007311610718777</v>
      </c>
      <c r="H99" s="77">
        <v>2.3606727899902364</v>
      </c>
      <c r="I99" s="77">
        <v>2.6467984562807887</v>
      </c>
      <c r="J99" s="77">
        <v>2.226116800093125</v>
      </c>
      <c r="K99" s="77">
        <v>2.4414132977710046</v>
      </c>
      <c r="L99" s="77">
        <v>2.8823374988521153</v>
      </c>
      <c r="M99" s="77">
        <v>2.838375886505933</v>
      </c>
      <c r="N99" s="77">
        <v>2.507134597045927</v>
      </c>
      <c r="O99" s="77">
        <v>2.8103570408975993</v>
      </c>
      <c r="P99" s="77">
        <v>1.1324742050112162</v>
      </c>
      <c r="Q99" s="77">
        <v>0.707071</v>
      </c>
      <c r="R99" s="77">
        <v>0.6722779999999999</v>
      </c>
      <c r="S99" s="77">
        <v>0.610661</v>
      </c>
      <c r="T99" s="77">
        <v>0.559402</v>
      </c>
      <c r="U99" s="77">
        <v>0.508</v>
      </c>
    </row>
    <row r="102" spans="2:21" ht="12.75">
      <c r="B102" s="77">
        <v>1.078624008497881</v>
      </c>
      <c r="C102" s="77">
        <v>1.2644738122542059</v>
      </c>
      <c r="D102" s="77">
        <v>1.208272199810198</v>
      </c>
      <c r="E102" s="77">
        <v>1.3200111493669553</v>
      </c>
      <c r="F102" s="77">
        <v>1.3473923354250568</v>
      </c>
      <c r="G102" s="77">
        <v>1.3848063486021012</v>
      </c>
      <c r="H102" s="77">
        <v>1.314846225062049</v>
      </c>
      <c r="I102" s="77">
        <v>1.4881442841327739</v>
      </c>
      <c r="J102" s="77">
        <v>1.248558525999251</v>
      </c>
      <c r="K102" s="77">
        <v>1.367858245094747</v>
      </c>
      <c r="L102" s="77">
        <v>1.6125274941057588</v>
      </c>
      <c r="M102" s="77">
        <v>1.5848366670901373</v>
      </c>
      <c r="N102" s="77">
        <v>1.404598776486454</v>
      </c>
      <c r="O102" s="77">
        <v>1.5711511661969502</v>
      </c>
      <c r="P102" s="77">
        <v>0.6399532152419168</v>
      </c>
      <c r="Q102" s="77">
        <v>0.35367</v>
      </c>
      <c r="R102" s="77">
        <v>0.342731</v>
      </c>
      <c r="S102" s="77">
        <v>0.369535</v>
      </c>
      <c r="T102" s="77">
        <v>0.300432</v>
      </c>
      <c r="U102" s="77">
        <v>0.30829999999999996</v>
      </c>
    </row>
    <row r="106" spans="2:5" ht="12.75">
      <c r="B106" s="77">
        <v>2002</v>
      </c>
      <c r="C106" s="77">
        <v>125.91107183019966</v>
      </c>
      <c r="D106" s="77">
        <v>164.2446310741979</v>
      </c>
      <c r="E106" s="2">
        <v>218.11986954064267</v>
      </c>
    </row>
    <row r="107" spans="2:5" ht="12.75">
      <c r="B107" s="77">
        <v>2001</v>
      </c>
      <c r="C107" s="77">
        <v>129.67655628844784</v>
      </c>
      <c r="D107" s="77">
        <v>158.13767787241463</v>
      </c>
      <c r="E107" s="2">
        <v>210.69924640084008</v>
      </c>
    </row>
    <row r="108" spans="2:5" ht="12.75">
      <c r="B108" s="77">
        <v>2000</v>
      </c>
      <c r="C108" s="77">
        <v>133.3376771980368</v>
      </c>
      <c r="D108" s="77">
        <v>153.40356933842847</v>
      </c>
      <c r="E108" s="2">
        <v>467.0303245429384</v>
      </c>
    </row>
    <row r="109" spans="2:5" ht="12.75">
      <c r="B109" s="77">
        <v>1999</v>
      </c>
      <c r="C109" s="77">
        <v>136.80129233570702</v>
      </c>
      <c r="D109" s="77">
        <v>146.56243656635974</v>
      </c>
      <c r="E109" s="2">
        <v>288.57243203743104</v>
      </c>
    </row>
    <row r="110" spans="2:5" ht="12.75">
      <c r="B110" s="77">
        <v>1998</v>
      </c>
      <c r="C110" s="77">
        <v>137.44374952146228</v>
      </c>
      <c r="D110" s="77">
        <v>145.2018985753888</v>
      </c>
      <c r="E110" s="2">
        <v>511.3379252322744</v>
      </c>
    </row>
    <row r="111" spans="2:5" ht="12.75">
      <c r="B111" s="77">
        <v>1997</v>
      </c>
      <c r="C111" s="77">
        <v>138.29335586770114</v>
      </c>
      <c r="D111" s="77">
        <v>142.44089485116507</v>
      </c>
      <c r="E111" s="2">
        <v>235.16783839313612</v>
      </c>
    </row>
    <row r="112" spans="2:5" ht="12.75">
      <c r="B112" s="77">
        <v>1996</v>
      </c>
      <c r="C112" s="77">
        <v>139.60006679890927</v>
      </c>
      <c r="D112" s="77">
        <v>141.68476748842704</v>
      </c>
      <c r="E112" s="2">
        <v>373.86584849109624</v>
      </c>
    </row>
    <row r="113" spans="2:5" ht="12.75">
      <c r="B113" s="77">
        <v>1995</v>
      </c>
      <c r="C113" s="77">
        <v>137.0493223452091</v>
      </c>
      <c r="D113" s="77">
        <v>142.21530277770273</v>
      </c>
      <c r="E113" s="2">
        <v>150.74973803686385</v>
      </c>
    </row>
    <row r="114" spans="2:5" ht="12.75">
      <c r="B114" s="77">
        <v>1994</v>
      </c>
      <c r="C114" s="77">
        <v>137.55739689899428</v>
      </c>
      <c r="D114" s="77">
        <v>135.38307316531996</v>
      </c>
      <c r="E114" s="2">
        <v>294.88488221458</v>
      </c>
    </row>
    <row r="115" spans="2:5" ht="12.75">
      <c r="B115" s="77">
        <v>1993</v>
      </c>
      <c r="C115" s="77">
        <v>145.4755969553104</v>
      </c>
      <c r="D115" s="77">
        <v>137.29085211210378</v>
      </c>
      <c r="E115" s="2">
        <v>335.205409555648</v>
      </c>
    </row>
    <row r="116" spans="2:5" ht="12.75">
      <c r="B116" s="77">
        <v>1992</v>
      </c>
      <c r="C116" s="77">
        <v>149.17812488228932</v>
      </c>
      <c r="D116" s="77">
        <v>134.0659530111563</v>
      </c>
      <c r="E116" s="2">
        <v>188.5907299936971</v>
      </c>
    </row>
    <row r="117" spans="2:5" ht="12.75">
      <c r="B117" s="77">
        <v>1991</v>
      </c>
      <c r="C117" s="77">
        <v>146.86354839607256</v>
      </c>
      <c r="D117" s="77">
        <v>129.02435974458731</v>
      </c>
      <c r="E117" s="2">
        <v>244.13709827026906</v>
      </c>
    </row>
    <row r="118" spans="2:5" ht="12.75">
      <c r="B118" s="77">
        <v>1990</v>
      </c>
      <c r="C118" s="77">
        <v>159.6783316167723</v>
      </c>
      <c r="D118" s="77">
        <v>127.9652573071914</v>
      </c>
      <c r="E118" s="2">
        <v>235.2766846704182</v>
      </c>
    </row>
    <row r="119" spans="2:5" ht="12.75">
      <c r="B119" s="77">
        <v>1989</v>
      </c>
      <c r="C119" s="77">
        <v>154.33036472237254</v>
      </c>
      <c r="D119" s="77">
        <v>128.96927473511266</v>
      </c>
      <c r="E119" s="2">
        <v>285.0985800762471</v>
      </c>
    </row>
    <row r="120" spans="2:5" ht="12.75">
      <c r="B120" s="77">
        <v>1988</v>
      </c>
      <c r="C120" s="77">
        <v>158.812549457431</v>
      </c>
      <c r="D120" s="77">
        <v>129.64384452005297</v>
      </c>
      <c r="E120" s="2">
        <v>139.88541365332986</v>
      </c>
    </row>
    <row r="121" spans="2:5" ht="12.75">
      <c r="B121" s="77">
        <v>1987</v>
      </c>
      <c r="C121" s="77">
        <v>166.24289253300023</v>
      </c>
      <c r="D121" s="77">
        <v>129.74844051921156</v>
      </c>
      <c r="E121" s="2">
        <v>145.39459708054096</v>
      </c>
    </row>
    <row r="122" spans="2:5" ht="12.75">
      <c r="B122" s="77">
        <v>1986</v>
      </c>
      <c r="C122" s="77">
        <v>170.69247252043687</v>
      </c>
      <c r="D122" s="77">
        <v>130.06832177819626</v>
      </c>
      <c r="E122" s="2">
        <v>72.61229789888064</v>
      </c>
    </row>
    <row r="123" spans="2:5" ht="12.75">
      <c r="B123" s="77">
        <v>1985</v>
      </c>
      <c r="C123" s="77">
        <v>177.5110471806588</v>
      </c>
      <c r="D123" s="77">
        <v>128.23538706519392</v>
      </c>
      <c r="E123" s="6">
        <v>182.7089587540963</v>
      </c>
    </row>
    <row r="124" spans="2:5" ht="12.75">
      <c r="B124" s="77">
        <v>1984</v>
      </c>
      <c r="C124" s="77">
        <v>186.65277691640713</v>
      </c>
      <c r="D124" s="77">
        <v>127.15913806716232</v>
      </c>
      <c r="E124" s="2">
        <v>48.47343198995475</v>
      </c>
    </row>
    <row r="125" spans="2:5" ht="12.75">
      <c r="B125" s="77">
        <v>1983</v>
      </c>
      <c r="C125" s="77">
        <v>176.6784654122329</v>
      </c>
      <c r="D125" s="77">
        <v>125.70360901337511</v>
      </c>
      <c r="E125" s="2">
        <v>75.27806788224437</v>
      </c>
    </row>
    <row r="131" spans="2:21" ht="12.75">
      <c r="B131" s="77">
        <v>164.2446310741979</v>
      </c>
      <c r="C131" s="77">
        <v>158.13767787241463</v>
      </c>
      <c r="D131" s="77">
        <v>153.40356933842847</v>
      </c>
      <c r="E131" s="77">
        <v>146.56243656635974</v>
      </c>
      <c r="F131" s="77">
        <v>145.2018985753888</v>
      </c>
      <c r="G131" s="77">
        <v>142.44089485116507</v>
      </c>
      <c r="H131" s="77">
        <v>141.68476748842704</v>
      </c>
      <c r="I131" s="77">
        <v>142.21530277770273</v>
      </c>
      <c r="J131" s="77">
        <v>135.38307316531996</v>
      </c>
      <c r="K131" s="77">
        <v>137.29085211210378</v>
      </c>
      <c r="L131" s="77">
        <v>134.0659530111563</v>
      </c>
      <c r="M131" s="77">
        <v>129.02435974458731</v>
      </c>
      <c r="N131" s="77">
        <v>127.9652573071914</v>
      </c>
      <c r="O131" s="77">
        <v>128.96927473511266</v>
      </c>
      <c r="P131" s="77">
        <v>129.64384452005297</v>
      </c>
      <c r="Q131" s="77">
        <v>129.74844051921156</v>
      </c>
      <c r="R131" s="77">
        <v>130.06832177819626</v>
      </c>
      <c r="S131" s="77">
        <v>128.23538706519392</v>
      </c>
      <c r="T131" s="77">
        <v>127.15913806716232</v>
      </c>
      <c r="U131" s="77">
        <v>125.70360901337511</v>
      </c>
    </row>
  </sheetData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LAX85FA373</dc:title>
  <dc:subject/>
  <dc:creator>FAA</dc:creator>
  <cp:keywords/>
  <dc:description/>
  <cp:lastModifiedBy>avr110dc</cp:lastModifiedBy>
  <cp:lastPrinted>2000-07-16T10:08:50Z</cp:lastPrinted>
  <dcterms:created xsi:type="dcterms:W3CDTF">1998-07-09T12:12:41Z</dcterms:created>
  <dcterms:modified xsi:type="dcterms:W3CDTF">2003-09-03T12:37:19Z</dcterms:modified>
  <cp:category/>
  <cp:version/>
  <cp:contentType/>
  <cp:contentStatus/>
</cp:coreProperties>
</file>